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F:\HICHA\2019-All Shows\MAR 23 SHOW\"/>
    </mc:Choice>
  </mc:AlternateContent>
  <xr:revisionPtr revIDLastSave="0" documentId="8_{F37762F9-9AC1-47DC-B0C8-A49B82F85A97}" xr6:coauthVersionLast="41" xr6:coauthVersionMax="41" xr10:uidLastSave="{00000000-0000-0000-0000-000000000000}"/>
  <bookViews>
    <workbookView xWindow="-120" yWindow="-120" windowWidth="29040" windowHeight="15840" xr2:uid="{D736AD15-2845-464E-A1CC-94C05E070299}"/>
  </bookViews>
  <sheets>
    <sheet name="Draw" sheetId="29" r:id="rId1"/>
    <sheet name="Open-C" sheetId="1" r:id="rId2"/>
    <sheet name="NP-C" sheetId="3" r:id="rId3"/>
    <sheet name="AM3500-C" sheetId="4" r:id="rId4"/>
    <sheet name="AM500-C" sheetId="5" r:id="rId5"/>
    <sheet name="RANCH" sheetId="8" r:id="rId6"/>
    <sheet name="NOV-C" sheetId="6" r:id="rId7"/>
    <sheet name="YOUTH-C" sheetId="13" r:id="rId8"/>
    <sheet name="BUCKLE" sheetId="15" r:id="rId9"/>
    <sheet name="NP-B" sheetId="16" r:id="rId10"/>
    <sheet name="AM-B" sheetId="17" r:id="rId11"/>
    <sheet name="NOV-B" sheetId="18" r:id="rId12"/>
    <sheet name="YOUTH-B" sheetId="19" r:id="rId13"/>
    <sheet name="AM-R" sheetId="23" r:id="rId14"/>
    <sheet name="YOUTH-R" sheetId="25" r:id="rId15"/>
    <sheet name="BARRELS-3D" sheetId="26" r:id="rId16"/>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25" l="1"/>
  <c r="H5" i="1"/>
  <c r="H13" i="3"/>
  <c r="H12" i="3"/>
  <c r="H11" i="3"/>
  <c r="H5" i="3"/>
  <c r="H13" i="4"/>
  <c r="H12" i="4"/>
  <c r="H11" i="4"/>
  <c r="H5" i="4"/>
  <c r="H11" i="5"/>
  <c r="H5" i="5"/>
  <c r="H11" i="6"/>
  <c r="H5" i="6"/>
  <c r="H5" i="8"/>
  <c r="H12" i="8"/>
  <c r="H11" i="8"/>
  <c r="H12" i="13"/>
  <c r="H11" i="13"/>
  <c r="H5" i="13"/>
  <c r="H11" i="16"/>
  <c r="H5" i="16"/>
  <c r="H12" i="17"/>
  <c r="H11" i="17"/>
  <c r="H5" i="17"/>
  <c r="H11" i="18"/>
  <c r="H5" i="18"/>
  <c r="H11" i="19"/>
  <c r="H5" i="19"/>
  <c r="H12" i="23" l="1"/>
  <c r="H11" i="23"/>
  <c r="H5" i="23"/>
  <c r="F19" i="25"/>
  <c r="H5" i="25"/>
  <c r="G19" i="26"/>
  <c r="G27" i="26"/>
  <c r="G25" i="26"/>
  <c r="G24" i="26"/>
  <c r="F28" i="26"/>
  <c r="G28" i="26" s="1"/>
  <c r="F26" i="26"/>
  <c r="G26" i="26" s="1"/>
  <c r="G7" i="26"/>
  <c r="G6" i="26"/>
  <c r="G5" i="26"/>
  <c r="F4" i="26"/>
  <c r="G4" i="26" s="1"/>
  <c r="F3" i="26"/>
  <c r="G3" i="26" s="1"/>
  <c r="I19" i="26" l="1"/>
  <c r="J4" i="26"/>
  <c r="J5" i="26" s="1"/>
  <c r="G21" i="25"/>
  <c r="G20" i="25"/>
  <c r="G19" i="25"/>
  <c r="H4" i="25"/>
  <c r="G21" i="23"/>
  <c r="G20" i="23"/>
  <c r="G19" i="23"/>
  <c r="H4" i="23"/>
  <c r="G21" i="19"/>
  <c r="G20" i="19"/>
  <c r="G19" i="19"/>
  <c r="H4" i="19"/>
  <c r="G21" i="18"/>
  <c r="G20" i="18"/>
  <c r="G19" i="18"/>
  <c r="H4" i="18"/>
  <c r="G21" i="17"/>
  <c r="G20" i="17"/>
  <c r="G19" i="17"/>
  <c r="H4" i="17"/>
  <c r="G21" i="16"/>
  <c r="G20" i="16"/>
  <c r="G19" i="16"/>
  <c r="H4" i="16"/>
  <c r="G21" i="13"/>
  <c r="G20" i="13"/>
  <c r="G19" i="13"/>
  <c r="H4" i="13"/>
  <c r="H6" i="25" l="1"/>
  <c r="H8" i="25" s="1"/>
  <c r="H6" i="23"/>
  <c r="H8" i="23" s="1"/>
  <c r="H6" i="19"/>
  <c r="H8" i="19" s="1"/>
  <c r="H6" i="18"/>
  <c r="H8" i="18" s="1"/>
  <c r="H6" i="17"/>
  <c r="H8" i="17" s="1"/>
  <c r="H6" i="16"/>
  <c r="H8" i="16" s="1"/>
  <c r="H6" i="13"/>
  <c r="G21" i="8"/>
  <c r="G20" i="8"/>
  <c r="G19" i="8"/>
  <c r="H4" i="8"/>
  <c r="H6" i="8" s="1"/>
  <c r="H8" i="8" s="1"/>
  <c r="G21" i="3"/>
  <c r="G20" i="3"/>
  <c r="G19" i="3"/>
  <c r="H4" i="6"/>
  <c r="H4" i="5"/>
  <c r="H4" i="4"/>
  <c r="H4" i="3"/>
  <c r="H8" i="13" l="1"/>
  <c r="F20" i="13"/>
  <c r="J7" i="26"/>
  <c r="J10" i="26" s="1"/>
  <c r="F21" i="25"/>
  <c r="F20" i="25"/>
  <c r="F21" i="23"/>
  <c r="F20" i="23"/>
  <c r="F21" i="19"/>
  <c r="F20" i="19"/>
  <c r="F21" i="18"/>
  <c r="F20" i="18"/>
  <c r="F21" i="17"/>
  <c r="F20" i="17"/>
  <c r="F21" i="16"/>
  <c r="F20" i="16"/>
  <c r="F21" i="13"/>
  <c r="H13" i="8"/>
  <c r="F21" i="8" s="1"/>
  <c r="F20" i="8"/>
  <c r="H6" i="6"/>
  <c r="H8" i="6" s="1"/>
  <c r="H6" i="5"/>
  <c r="H8" i="5" s="1"/>
  <c r="H6" i="4"/>
  <c r="H8" i="4" s="1"/>
  <c r="H6" i="3"/>
  <c r="H8" i="3" s="1"/>
  <c r="H4" i="1"/>
  <c r="F22" i="25" l="1"/>
  <c r="H14" i="25"/>
  <c r="F19" i="23"/>
  <c r="F22" i="23" s="1"/>
  <c r="H14" i="23"/>
  <c r="F19" i="19"/>
  <c r="F22" i="19" s="1"/>
  <c r="H14" i="19"/>
  <c r="F19" i="18"/>
  <c r="F22" i="18" s="1"/>
  <c r="H14" i="18"/>
  <c r="H14" i="17"/>
  <c r="F19" i="17"/>
  <c r="F22" i="17" s="1"/>
  <c r="H14" i="16"/>
  <c r="F19" i="16"/>
  <c r="F22" i="16" s="1"/>
  <c r="F19" i="13"/>
  <c r="F22" i="13" s="1"/>
  <c r="H14" i="13"/>
  <c r="F19" i="8"/>
  <c r="F22" i="8" s="1"/>
  <c r="H14" i="8"/>
  <c r="F21" i="6"/>
  <c r="F20" i="6"/>
  <c r="F21" i="5"/>
  <c r="F20" i="5"/>
  <c r="F21" i="4"/>
  <c r="F20" i="4"/>
  <c r="F20" i="3"/>
  <c r="F21" i="3"/>
  <c r="H6" i="1"/>
  <c r="H8" i="1" l="1"/>
  <c r="H13" i="1"/>
  <c r="H12" i="1"/>
  <c r="H11" i="1"/>
  <c r="F21" i="1"/>
  <c r="J11" i="26"/>
  <c r="H19" i="26" s="1"/>
  <c r="H20" i="26" s="1"/>
  <c r="H14" i="6"/>
  <c r="F19" i="6"/>
  <c r="F22" i="6" s="1"/>
  <c r="H14" i="5"/>
  <c r="F19" i="5"/>
  <c r="F22" i="5" s="1"/>
  <c r="F19" i="4"/>
  <c r="F22" i="4" s="1"/>
  <c r="H14" i="4"/>
  <c r="F19" i="3"/>
  <c r="F22" i="3" s="1"/>
  <c r="H14" i="3"/>
  <c r="F20" i="1" l="1"/>
  <c r="F19" i="1"/>
  <c r="H14" i="1"/>
  <c r="F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30" authorId="0" shapeId="0" xr:uid="{25F9FF9D-9FA5-AE47-A569-43643F6B97AF}">
      <text>
        <r>
          <rPr>
            <b/>
            <sz val="10"/>
            <color rgb="FF000000"/>
            <rFont val="Tahoma"/>
            <family val="2"/>
          </rPr>
          <t>Microsoft Office User:</t>
        </r>
        <r>
          <rPr>
            <sz val="10"/>
            <color rgb="FF000000"/>
            <rFont val="Tahoma"/>
            <family val="2"/>
          </rPr>
          <t xml:space="preserve">
</t>
        </r>
        <r>
          <rPr>
            <sz val="10"/>
            <color rgb="FF000000"/>
            <rFont val="Tahoma"/>
            <family val="2"/>
          </rPr>
          <t xml:space="preserve">Scratch - medical injury in Open while holding herd.
</t>
        </r>
      </text>
    </comment>
    <comment ref="E38" authorId="0" shapeId="0" xr:uid="{957069B7-101C-944F-A1FC-C65268DB7319}">
      <text>
        <r>
          <rPr>
            <b/>
            <sz val="10"/>
            <color rgb="FF000000"/>
            <rFont val="Tahoma"/>
            <family val="2"/>
          </rPr>
          <t>Microsoft Office User:</t>
        </r>
        <r>
          <rPr>
            <sz val="10"/>
            <color rgb="FF000000"/>
            <rFont val="Tahoma"/>
            <family val="2"/>
          </rPr>
          <t xml:space="preserve">
</t>
        </r>
        <r>
          <rPr>
            <sz val="10"/>
            <color rgb="FF000000"/>
            <rFont val="Tahoma"/>
            <family val="2"/>
          </rPr>
          <t>Scratch - Medical infury in Open while holding herd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6" authorId="0" shapeId="0" xr:uid="{4F2B0486-9E34-0F4A-868C-77E433A26A0E}">
      <text>
        <r>
          <rPr>
            <b/>
            <sz val="10"/>
            <color rgb="FF000000"/>
            <rFont val="Tahoma"/>
            <family val="2"/>
          </rPr>
          <t>Microsoft Office User:</t>
        </r>
        <r>
          <rPr>
            <sz val="10"/>
            <color rgb="FF000000"/>
            <rFont val="Tahoma"/>
            <family val="2"/>
          </rPr>
          <t xml:space="preserve">
</t>
        </r>
        <r>
          <rPr>
            <sz val="10"/>
            <color rgb="FF000000"/>
            <rFont val="Tahoma"/>
            <family val="2"/>
          </rPr>
          <t>Designated NP Horse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D7" authorId="0" shapeId="0" xr:uid="{E2379B8E-B958-5A46-A4D6-A318EDDE9D8A}">
      <text>
        <r>
          <rPr>
            <b/>
            <sz val="10"/>
            <color rgb="FF000000"/>
            <rFont val="Tahoma"/>
            <family val="2"/>
          </rPr>
          <t>Microsoft Office User:</t>
        </r>
        <r>
          <rPr>
            <sz val="10"/>
            <color rgb="FF000000"/>
            <rFont val="Tahoma"/>
            <family val="2"/>
          </rPr>
          <t xml:space="preserve">
</t>
        </r>
        <r>
          <rPr>
            <sz val="10"/>
            <color rgb="FF000000"/>
            <rFont val="Tahoma"/>
            <family val="2"/>
          </rPr>
          <t>SCRATCH</t>
        </r>
      </text>
    </comment>
  </commentList>
</comments>
</file>

<file path=xl/sharedStrings.xml><?xml version="1.0" encoding="utf-8"?>
<sst xmlns="http://schemas.openxmlformats.org/spreadsheetml/2006/main" count="1104" uniqueCount="139">
  <si>
    <t>Horse Name</t>
  </si>
  <si>
    <t>Score</t>
  </si>
  <si>
    <t>Place</t>
  </si>
  <si>
    <t>Owner Name</t>
  </si>
  <si>
    <t>1C.  OPEN CUTTING</t>
  </si>
  <si>
    <t>Draw</t>
  </si>
  <si>
    <t>!st</t>
  </si>
  <si>
    <t>2nd</t>
  </si>
  <si>
    <t>3rd</t>
  </si>
  <si>
    <t>Payout</t>
  </si>
  <si>
    <t>PAYOUT SCHEDULE</t>
  </si>
  <si>
    <t>Total Entrants:</t>
  </si>
  <si>
    <t>Added Money:</t>
  </si>
  <si>
    <t>Entry Fee:</t>
  </si>
  <si>
    <t>TOTAL POT:</t>
  </si>
  <si>
    <t>Subtotal:</t>
  </si>
  <si>
    <t>HICHA:</t>
  </si>
  <si>
    <t>1st - 50%</t>
  </si>
  <si>
    <t>2nd - 30%</t>
  </si>
  <si>
    <t>3rd - 20%</t>
  </si>
  <si>
    <t>Pot:</t>
  </si>
  <si>
    <t>PAYOUT BREAKDOWN</t>
  </si>
  <si>
    <t>TOTAL PAYOUT</t>
  </si>
  <si>
    <t>Rider - First</t>
  </si>
  <si>
    <t>Check No.</t>
  </si>
  <si>
    <t>2C.  NON-PRO CUTTING</t>
  </si>
  <si>
    <t>3C. AMATEUR $3500 CUTTING</t>
  </si>
  <si>
    <t>3C. AMATEUR $500 CUTTING</t>
  </si>
  <si>
    <t xml:space="preserve">4C. NOVICE RIDER CUTTING					</t>
  </si>
  <si>
    <t>7C. RANCH HORSE CUTTING</t>
  </si>
  <si>
    <t>9C. YOUTH CUTTING</t>
  </si>
  <si>
    <t>11C. BUCKLE CLASS</t>
  </si>
  <si>
    <t>Points Awarded</t>
  </si>
  <si>
    <t>1B. NON-PRO BOXING</t>
  </si>
  <si>
    <t>2B. AMATEUR BOXING</t>
  </si>
  <si>
    <t>3B. NOVICE BOXING</t>
  </si>
  <si>
    <t>4B. YOUTH BOXING</t>
  </si>
  <si>
    <t>4R. AMATEUR REINING</t>
  </si>
  <si>
    <t>6R. YOUTH REINING</t>
  </si>
  <si>
    <t>1BR. OPEN BARRELS - 3D</t>
  </si>
  <si>
    <t>Angel In By Sugar</t>
  </si>
  <si>
    <t>Dazzlenas Hula Cat</t>
  </si>
  <si>
    <t>One Smooth Pepto</t>
  </si>
  <si>
    <t>Dueling for Keeps</t>
  </si>
  <si>
    <t>Hay Kitty Kitty</t>
  </si>
  <si>
    <t>Sans Bad Chex</t>
  </si>
  <si>
    <t>Josie Cat</t>
  </si>
  <si>
    <t>Docs Gone Blue</t>
  </si>
  <si>
    <t>Jake</t>
  </si>
  <si>
    <t>Lenas Lynnea</t>
  </si>
  <si>
    <t>Montana Pepto</t>
  </si>
  <si>
    <t>Dualin Bobbi Sox</t>
  </si>
  <si>
    <t>Freckles by CD</t>
  </si>
  <si>
    <t>Mz Hydriving Hula Gal</t>
  </si>
  <si>
    <t>Hydriving Me Crazy</t>
  </si>
  <si>
    <t>Dear Rey</t>
  </si>
  <si>
    <t>Quit Bossin Me Around</t>
  </si>
  <si>
    <t>Misters Lil Laura</t>
  </si>
  <si>
    <t>Royally Smooth Cat</t>
  </si>
  <si>
    <t>Lucky Like A Lena</t>
  </si>
  <si>
    <t>Dahana Ranch</t>
  </si>
  <si>
    <t>Lynne Trouchon</t>
  </si>
  <si>
    <t>La'i Bertelmann</t>
  </si>
  <si>
    <t>Christine Hall</t>
  </si>
  <si>
    <t>Kimi Nagatoshi</t>
  </si>
  <si>
    <t>Kerry Schuman</t>
  </si>
  <si>
    <t>Carol Spierling</t>
  </si>
  <si>
    <t>Claren Kealoha-Beaudet</t>
  </si>
  <si>
    <t>Tyson Valenzuela</t>
  </si>
  <si>
    <t>Lynn Trouchon</t>
  </si>
  <si>
    <t>Dueling For Keeps</t>
  </si>
  <si>
    <t>Vanessa Stevens</t>
  </si>
  <si>
    <t>Roberta Valenzuela</t>
  </si>
  <si>
    <t>Connie Bender</t>
  </si>
  <si>
    <t>Charles Stevens</t>
  </si>
  <si>
    <t>Rider Name</t>
  </si>
  <si>
    <t>Herman Holland</t>
  </si>
  <si>
    <t>Brenden Valenzuela</t>
  </si>
  <si>
    <t>Ku'uipo Kalawai'anui</t>
  </si>
  <si>
    <t>Pier Sircello</t>
  </si>
  <si>
    <t>Ikaika Valenzuela</t>
  </si>
  <si>
    <t>Kaleo Valenzuela</t>
  </si>
  <si>
    <t>Razzleberry Pepto</t>
  </si>
  <si>
    <t>Orange</t>
  </si>
  <si>
    <t>Nahe Nobriga</t>
  </si>
  <si>
    <t>Edwin Nobriga</t>
  </si>
  <si>
    <t>Redman Moon</t>
  </si>
  <si>
    <t>2</t>
  </si>
  <si>
    <t>Rain Gaspar</t>
  </si>
  <si>
    <t>TBD</t>
  </si>
  <si>
    <t>3</t>
  </si>
  <si>
    <t>Dee Crofts</t>
  </si>
  <si>
    <t>Annadora Merada</t>
  </si>
  <si>
    <t>Camela Haalilio</t>
  </si>
  <si>
    <t>Kalai Nobriga</t>
  </si>
  <si>
    <t>*Herman Holland</t>
  </si>
  <si>
    <t>*Carol Spierling</t>
  </si>
  <si>
    <t>*Claren Kealoha-Beaudet</t>
  </si>
  <si>
    <t>Lynne Trouchon (4C)</t>
  </si>
  <si>
    <t>Pier Sircello (11C)</t>
  </si>
  <si>
    <t>*Pier Sircello (5C)</t>
  </si>
  <si>
    <t>**The post-marked entry deadline was Monday, March 18th.  All entries received after the entry deadline and after the draw is posted, will be considered a late entry.  All late entries will be listed at the end of the class, in the order that they are received by Ms. Lilia Kapuniai.  If you have any questions or changes, please contact Ms. Lilia Kapuniai at 808.265.2755 or liliak@mac.com, prior to books closing at 8 am on March 23rd.</t>
  </si>
  <si>
    <t>Erin M. Ellison</t>
  </si>
  <si>
    <t>*All riders that draw first in the Open, Non-Pro, $3,500 Amateur, and $500 Amateur Cutting Classes are responsible for settling the herd.  Please coordinate your herd settlers in advance.  The individual responsible for settling the Open Cutting herd should be ready to settle at 8 am.</t>
  </si>
  <si>
    <t>12C. PRACTICE CUTTING</t>
  </si>
  <si>
    <t>Placing</t>
  </si>
  <si>
    <t>1st</t>
  </si>
  <si>
    <t>Points</t>
  </si>
  <si>
    <t>6R. YOUTH REINING - NRHA Pattern 2</t>
  </si>
  <si>
    <t>3R. NON-PRO REINING - NRHA Pattern 2</t>
  </si>
  <si>
    <t>Ku'uipo Kalawai'ianui</t>
  </si>
  <si>
    <t>Nobriga Edwin</t>
  </si>
  <si>
    <t>Sweet Pea</t>
  </si>
  <si>
    <t>Ringo</t>
  </si>
  <si>
    <t>SCRATCH - MEDICAL REASONS - HURT IN OPEN WHILE HERD HOLDING'</t>
  </si>
  <si>
    <t>Egami Ranch</t>
  </si>
  <si>
    <t>Sit Down Sally</t>
  </si>
  <si>
    <t>Catt Smart</t>
  </si>
  <si>
    <t>Alexis Pajimola</t>
  </si>
  <si>
    <t>San Jo Lena</t>
  </si>
  <si>
    <t>Brenden Valuenzuela</t>
  </si>
  <si>
    <t xml:space="preserve"> 5C. NOVICE  RIDER CUTTING</t>
  </si>
  <si>
    <t>HERD 1</t>
  </si>
  <si>
    <t>1</t>
  </si>
  <si>
    <t>HERD 2</t>
  </si>
  <si>
    <t>HERD 3</t>
  </si>
  <si>
    <t>HERD 4</t>
  </si>
  <si>
    <t>1BR. OPEN BARRELS</t>
  </si>
  <si>
    <t>1st Time</t>
  </si>
  <si>
    <t>2nd Time</t>
  </si>
  <si>
    <t>Ave.</t>
  </si>
  <si>
    <t>Aileana Pajimola</t>
  </si>
  <si>
    <t>1st Place</t>
  </si>
  <si>
    <t xml:space="preserve">1st </t>
  </si>
  <si>
    <t>1st - 60%</t>
  </si>
  <si>
    <t>2nd - 40%</t>
  </si>
  <si>
    <t>Added Money to 1st:</t>
  </si>
  <si>
    <t>1st - 100%</t>
  </si>
  <si>
    <t xml:space="preserve">POINTS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</si>
</sst>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font>
      <sz val="12"/>
      <color theme="1"/>
      <name val="Calibri"/>
      <family val="2"/>
      <scheme val="minor"/>
    </font>
    <font>
      <sz val="12"/>
      <color theme="1"/>
      <name val="Calibri"/>
      <family val="2"/>
      <scheme val="minor"/>
    </font>
    <font>
      <b/>
      <sz val="16"/>
      <color theme="1"/>
      <name val="Calibri"/>
      <family val="2"/>
      <scheme val="minor"/>
    </font>
    <font>
      <b/>
      <sz val="18"/>
      <color theme="1"/>
      <name val="Calibri"/>
      <family val="2"/>
      <scheme val="minor"/>
    </font>
    <font>
      <sz val="18"/>
      <color theme="1"/>
      <name val="Calibri"/>
      <family val="2"/>
      <scheme val="minor"/>
    </font>
    <font>
      <b/>
      <sz val="14"/>
      <color theme="1"/>
      <name val="Calibri"/>
      <family val="2"/>
      <scheme val="minor"/>
    </font>
    <font>
      <sz val="10"/>
      <color rgb="FF000000"/>
      <name val="Tahoma"/>
      <family val="2"/>
    </font>
    <font>
      <b/>
      <sz val="10"/>
      <color rgb="FF000000"/>
      <name val="Tahoma"/>
      <family val="2"/>
    </font>
    <font>
      <b/>
      <sz val="12"/>
      <color theme="1"/>
      <name val="Calibri"/>
      <family val="2"/>
      <scheme val="minor"/>
    </font>
    <font>
      <i/>
      <sz val="12"/>
      <color theme="1"/>
      <name val="Calibri"/>
      <family val="2"/>
      <scheme val="minor"/>
    </font>
    <font>
      <i/>
      <sz val="10"/>
      <color theme="1"/>
      <name val="Calibri (Body)_x0000_"/>
    </font>
    <font>
      <i/>
      <sz val="10"/>
      <color theme="1"/>
      <name val="Calibri"/>
      <family val="2"/>
      <scheme val="minor"/>
    </font>
    <font>
      <b/>
      <sz val="18"/>
      <color rgb="FF000000"/>
      <name val="Calibri"/>
      <family val="2"/>
      <scheme val="minor"/>
    </font>
    <font>
      <b/>
      <sz val="16"/>
      <color rgb="FF000000"/>
      <name val="Calibri"/>
      <family val="2"/>
      <scheme val="minor"/>
    </font>
    <font>
      <sz val="18"/>
      <color rgb="FF000000"/>
      <name val="Calibri"/>
      <family val="2"/>
      <scheme val="minor"/>
    </font>
    <font>
      <sz val="14"/>
      <color theme="1"/>
      <name val="Calibri"/>
      <family val="2"/>
      <scheme val="minor"/>
    </font>
    <font>
      <b/>
      <sz val="16"/>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D9D9D9"/>
        <bgColor rgb="FF000000"/>
      </patternFill>
    </fill>
    <fill>
      <patternFill patternType="solid">
        <fgColor rgb="FFF2F2F2"/>
        <bgColor rgb="FF000000"/>
      </patternFill>
    </fill>
    <fill>
      <patternFill patternType="solid">
        <fgColor rgb="FFFFFFFF"/>
        <bgColor rgb="FF000000"/>
      </patternFill>
    </fill>
    <fill>
      <patternFill patternType="solid">
        <fgColor theme="7"/>
        <bgColor indexed="64"/>
      </patternFill>
    </fill>
    <fill>
      <patternFill patternType="solid">
        <fgColor theme="7"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rgb="FF000000"/>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2">
    <xf numFmtId="0" fontId="0" fillId="0" borderId="0"/>
    <xf numFmtId="44" fontId="1" fillId="0" borderId="0" applyFont="0" applyFill="0" applyBorder="0" applyAlignment="0" applyProtection="0"/>
  </cellStyleXfs>
  <cellXfs count="166">
    <xf numFmtId="0" fontId="0" fillId="0" borderId="0" xfId="0"/>
    <xf numFmtId="0" fontId="4" fillId="0" borderId="1" xfId="0" applyFont="1" applyBorder="1" applyAlignment="1">
      <alignment horizontal="left"/>
    </xf>
    <xf numFmtId="49" fontId="2" fillId="0" borderId="2" xfId="0" applyNumberFormat="1" applyFont="1" applyBorder="1" applyAlignment="1">
      <alignment horizontal="left"/>
    </xf>
    <xf numFmtId="0" fontId="4"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3" fillId="0" borderId="0" xfId="0" applyFont="1"/>
    <xf numFmtId="0" fontId="2" fillId="3" borderId="10" xfId="0" applyFont="1" applyFill="1" applyBorder="1"/>
    <xf numFmtId="0" fontId="3" fillId="3" borderId="11" xfId="0" applyFont="1" applyFill="1" applyBorder="1"/>
    <xf numFmtId="0" fontId="3" fillId="3" borderId="12" xfId="0" applyFont="1" applyFill="1" applyBorder="1"/>
    <xf numFmtId="0" fontId="2" fillId="3" borderId="7" xfId="0" applyFont="1" applyFill="1" applyBorder="1"/>
    <xf numFmtId="0" fontId="3" fillId="3" borderId="8" xfId="0" applyFont="1" applyFill="1" applyBorder="1"/>
    <xf numFmtId="0" fontId="3" fillId="3" borderId="9" xfId="0" applyFont="1" applyFill="1" applyBorder="1"/>
    <xf numFmtId="0" fontId="4" fillId="0" borderId="1" xfId="0" applyFont="1" applyBorder="1" applyAlignment="1">
      <alignment horizontal="right"/>
    </xf>
    <xf numFmtId="0" fontId="4" fillId="0" borderId="1" xfId="0" applyFont="1" applyBorder="1"/>
    <xf numFmtId="0" fontId="4" fillId="0" borderId="16" xfId="0" applyFont="1" applyBorder="1" applyAlignment="1">
      <alignment horizontal="right"/>
    </xf>
    <xf numFmtId="0" fontId="4" fillId="0" borderId="16" xfId="0" applyFont="1" applyBorder="1"/>
    <xf numFmtId="0" fontId="3" fillId="0" borderId="11" xfId="0" applyFont="1" applyBorder="1" applyAlignment="1">
      <alignment horizontal="right"/>
    </xf>
    <xf numFmtId="44" fontId="4" fillId="0" borderId="1" xfId="1" applyFont="1" applyBorder="1"/>
    <xf numFmtId="44" fontId="4" fillId="0" borderId="16" xfId="1" applyFont="1" applyBorder="1"/>
    <xf numFmtId="0" fontId="2" fillId="0" borderId="18" xfId="0" applyFont="1" applyBorder="1" applyAlignment="1">
      <alignment horizontal="left"/>
    </xf>
    <xf numFmtId="44" fontId="4" fillId="0" borderId="1" xfId="0" applyNumberFormat="1" applyFont="1" applyBorder="1"/>
    <xf numFmtId="44" fontId="4" fillId="0" borderId="3" xfId="1" applyFont="1" applyBorder="1"/>
    <xf numFmtId="44" fontId="4" fillId="0" borderId="19" xfId="1" applyFont="1" applyBorder="1"/>
    <xf numFmtId="44" fontId="3" fillId="0" borderId="17" xfId="1" applyFont="1" applyBorder="1"/>
    <xf numFmtId="44" fontId="3" fillId="0" borderId="11" xfId="1" applyFont="1" applyBorder="1"/>
    <xf numFmtId="44" fontId="4" fillId="0" borderId="16" xfId="0" applyNumberFormat="1" applyFont="1" applyBorder="1"/>
    <xf numFmtId="0" fontId="4" fillId="0" borderId="3" xfId="1" applyNumberFormat="1" applyFont="1" applyBorder="1"/>
    <xf numFmtId="0" fontId="4" fillId="0" borderId="19" xfId="1" applyNumberFormat="1" applyFont="1" applyBorder="1"/>
    <xf numFmtId="0" fontId="2" fillId="3" borderId="7" xfId="0" applyFont="1" applyFill="1" applyBorder="1" applyAlignment="1">
      <alignment vertical="center"/>
    </xf>
    <xf numFmtId="0" fontId="3" fillId="3" borderId="8" xfId="0" applyFont="1" applyFill="1" applyBorder="1" applyAlignment="1">
      <alignment vertical="center"/>
    </xf>
    <xf numFmtId="0" fontId="4" fillId="0" borderId="1" xfId="1" applyNumberFormat="1" applyFont="1" applyBorder="1"/>
    <xf numFmtId="0" fontId="4" fillId="0" borderId="3" xfId="0" applyFont="1" applyBorder="1"/>
    <xf numFmtId="0" fontId="4" fillId="0" borderId="1" xfId="0" applyFont="1" applyBorder="1" applyProtection="1">
      <protection locked="0"/>
    </xf>
    <xf numFmtId="0" fontId="4" fillId="0" borderId="5" xfId="0" applyFont="1" applyBorder="1"/>
    <xf numFmtId="0" fontId="8" fillId="3" borderId="10" xfId="0" applyFont="1" applyFill="1" applyBorder="1"/>
    <xf numFmtId="0" fontId="8" fillId="3" borderId="11" xfId="0" applyFont="1" applyFill="1" applyBorder="1"/>
    <xf numFmtId="0" fontId="8" fillId="3" borderId="12" xfId="0" applyFont="1" applyFill="1" applyBorder="1"/>
    <xf numFmtId="49" fontId="8" fillId="0" borderId="2" xfId="0" applyNumberFormat="1" applyFont="1" applyBorder="1" applyAlignment="1">
      <alignment horizontal="left"/>
    </xf>
    <xf numFmtId="0" fontId="0" fillId="0" borderId="1" xfId="0" applyBorder="1" applyAlignment="1">
      <alignment horizontal="left"/>
    </xf>
    <xf numFmtId="0" fontId="0" fillId="0" borderId="1" xfId="0" applyBorder="1"/>
    <xf numFmtId="0" fontId="0" fillId="0" borderId="3" xfId="0" applyBorder="1" applyAlignment="1">
      <alignment horizontal="left"/>
    </xf>
    <xf numFmtId="0" fontId="8" fillId="0" borderId="2" xfId="0" applyFont="1" applyBorder="1" applyAlignment="1">
      <alignment horizontal="left"/>
    </xf>
    <xf numFmtId="0" fontId="8" fillId="0" borderId="4" xfId="0" applyFont="1" applyBorder="1" applyAlignment="1">
      <alignment horizontal="left"/>
    </xf>
    <xf numFmtId="0" fontId="0" fillId="0" borderId="5" xfId="0" applyBorder="1" applyAlignment="1">
      <alignment horizontal="left"/>
    </xf>
    <xf numFmtId="0" fontId="0" fillId="0" borderId="5" xfId="0" applyBorder="1"/>
    <xf numFmtId="0" fontId="0" fillId="0" borderId="6" xfId="0" applyBorder="1" applyAlignment="1">
      <alignment horizontal="left"/>
    </xf>
    <xf numFmtId="49" fontId="8" fillId="0" borderId="4" xfId="0" applyNumberFormat="1" applyFont="1" applyBorder="1" applyAlignment="1">
      <alignment horizontal="left"/>
    </xf>
    <xf numFmtId="0" fontId="8" fillId="3" borderId="28" xfId="0" applyFont="1" applyFill="1" applyBorder="1"/>
    <xf numFmtId="0" fontId="0" fillId="0" borderId="5" xfId="0" applyBorder="1" applyProtection="1">
      <protection locked="0"/>
    </xf>
    <xf numFmtId="0" fontId="9" fillId="0" borderId="0" xfId="0" applyFont="1"/>
    <xf numFmtId="0" fontId="0" fillId="0" borderId="3" xfId="0" applyBorder="1"/>
    <xf numFmtId="0" fontId="8" fillId="3" borderId="1" xfId="0" applyFont="1" applyFill="1" applyBorder="1"/>
    <xf numFmtId="0" fontId="8" fillId="3" borderId="2" xfId="0" applyFont="1" applyFill="1" applyBorder="1"/>
    <xf numFmtId="0" fontId="8" fillId="3" borderId="3" xfId="0" applyFont="1" applyFill="1" applyBorder="1"/>
    <xf numFmtId="0" fontId="4" fillId="0" borderId="36" xfId="0" applyFont="1" applyBorder="1" applyAlignment="1">
      <alignment horizontal="left"/>
    </xf>
    <xf numFmtId="0" fontId="4" fillId="0" borderId="25" xfId="0" applyFont="1" applyBorder="1" applyProtection="1">
      <protection locked="0"/>
    </xf>
    <xf numFmtId="0" fontId="4" fillId="0" borderId="11" xfId="0" applyFont="1" applyBorder="1"/>
    <xf numFmtId="0" fontId="4" fillId="0" borderId="11" xfId="0" applyFont="1" applyBorder="1" applyAlignment="1">
      <alignment horizontal="left"/>
    </xf>
    <xf numFmtId="0" fontId="2" fillId="0" borderId="22" xfId="0" applyFont="1" applyBorder="1" applyAlignment="1">
      <alignment horizontal="center"/>
    </xf>
    <xf numFmtId="0" fontId="3" fillId="3" borderId="1" xfId="0" applyFont="1" applyFill="1" applyBorder="1"/>
    <xf numFmtId="0" fontId="2" fillId="3" borderId="2" xfId="0" applyFont="1" applyFill="1" applyBorder="1"/>
    <xf numFmtId="0" fontId="3" fillId="3" borderId="3" xfId="0" applyFont="1" applyFill="1" applyBorder="1"/>
    <xf numFmtId="0" fontId="4" fillId="4" borderId="1" xfId="0" applyFont="1" applyFill="1" applyBorder="1" applyAlignment="1">
      <alignment horizontal="left"/>
    </xf>
    <xf numFmtId="0" fontId="4" fillId="4" borderId="20" xfId="0" applyFont="1" applyFill="1" applyBorder="1" applyProtection="1">
      <protection locked="0"/>
    </xf>
    <xf numFmtId="0" fontId="5" fillId="3" borderId="9" xfId="0" applyFont="1" applyFill="1" applyBorder="1" applyAlignment="1">
      <alignment vertical="center" wrapText="1"/>
    </xf>
    <xf numFmtId="0" fontId="4" fillId="0" borderId="6" xfId="0" applyFont="1" applyBorder="1"/>
    <xf numFmtId="0" fontId="2" fillId="0" borderId="21" xfId="0" applyFont="1" applyBorder="1"/>
    <xf numFmtId="0" fontId="2" fillId="0" borderId="22" xfId="0" applyFont="1" applyBorder="1"/>
    <xf numFmtId="0" fontId="2" fillId="0" borderId="23" xfId="0" applyFont="1" applyBorder="1"/>
    <xf numFmtId="0" fontId="13" fillId="6" borderId="10" xfId="0" applyFont="1" applyFill="1" applyBorder="1"/>
    <xf numFmtId="0" fontId="12" fillId="6" borderId="25" xfId="0" applyFont="1" applyFill="1" applyBorder="1"/>
    <xf numFmtId="0" fontId="12" fillId="6" borderId="35" xfId="0" applyFont="1" applyFill="1" applyBorder="1"/>
    <xf numFmtId="49" fontId="13" fillId="0" borderId="10" xfId="0" applyNumberFormat="1" applyFont="1" applyBorder="1" applyAlignment="1">
      <alignment horizontal="left"/>
    </xf>
    <xf numFmtId="0" fontId="14" fillId="0" borderId="25" xfId="0" applyFont="1" applyBorder="1" applyAlignment="1">
      <alignment horizontal="left"/>
    </xf>
    <xf numFmtId="0" fontId="14" fillId="0" borderId="25" xfId="0" applyFont="1" applyBorder="1"/>
    <xf numFmtId="0" fontId="14" fillId="0" borderId="35" xfId="0" applyFont="1" applyBorder="1" applyAlignment="1">
      <alignment horizontal="left"/>
    </xf>
    <xf numFmtId="0" fontId="13" fillId="0" borderId="10" xfId="0" applyFont="1" applyBorder="1" applyAlignment="1">
      <alignment horizontal="left"/>
    </xf>
    <xf numFmtId="0" fontId="14" fillId="7" borderId="25" xfId="0" applyFont="1" applyFill="1" applyBorder="1" applyAlignment="1">
      <alignment horizontal="left"/>
    </xf>
    <xf numFmtId="0" fontId="13" fillId="0" borderId="38" xfId="0" applyFont="1" applyBorder="1" applyAlignment="1">
      <alignment horizontal="left"/>
    </xf>
    <xf numFmtId="0" fontId="14" fillId="0" borderId="26" xfId="0" applyFont="1" applyBorder="1" applyAlignment="1">
      <alignment horizontal="left"/>
    </xf>
    <xf numFmtId="0" fontId="14" fillId="0" borderId="26" xfId="0" applyFont="1" applyBorder="1"/>
    <xf numFmtId="0" fontId="14" fillId="0" borderId="40" xfId="0" applyFont="1" applyBorder="1" applyAlignment="1">
      <alignment horizontal="left"/>
    </xf>
    <xf numFmtId="0" fontId="4" fillId="8" borderId="1" xfId="0" applyFont="1" applyFill="1" applyBorder="1" applyAlignment="1">
      <alignment horizontal="left"/>
    </xf>
    <xf numFmtId="0" fontId="4" fillId="8" borderId="1" xfId="0" applyFont="1" applyFill="1" applyBorder="1"/>
    <xf numFmtId="0" fontId="4" fillId="4" borderId="1" xfId="0" applyFont="1" applyFill="1" applyBorder="1" applyProtection="1">
      <protection locked="0"/>
    </xf>
    <xf numFmtId="0" fontId="4" fillId="0" borderId="20" xfId="0" applyFont="1" applyBorder="1" applyAlignment="1">
      <alignment horizontal="left"/>
    </xf>
    <xf numFmtId="0" fontId="8" fillId="3" borderId="25" xfId="0" applyFont="1" applyFill="1" applyBorder="1"/>
    <xf numFmtId="49" fontId="8" fillId="0" borderId="20" xfId="0" applyNumberFormat="1" applyFont="1" applyBorder="1" applyAlignment="1">
      <alignment horizontal="left"/>
    </xf>
    <xf numFmtId="0" fontId="8" fillId="0" borderId="20" xfId="0" applyFont="1" applyBorder="1" applyAlignment="1">
      <alignment horizontal="left"/>
    </xf>
    <xf numFmtId="0" fontId="8" fillId="0" borderId="41" xfId="0" applyFont="1" applyBorder="1" applyAlignment="1">
      <alignment horizontal="left"/>
    </xf>
    <xf numFmtId="0" fontId="8" fillId="3" borderId="20" xfId="0" applyFont="1" applyFill="1" applyBorder="1"/>
    <xf numFmtId="49" fontId="8" fillId="0" borderId="41" xfId="0" applyNumberFormat="1" applyFont="1" applyBorder="1" applyAlignment="1">
      <alignment horizontal="left"/>
    </xf>
    <xf numFmtId="49" fontId="8" fillId="0" borderId="0" xfId="0" applyNumberFormat="1" applyFont="1" applyAlignment="1">
      <alignment horizontal="left"/>
    </xf>
    <xf numFmtId="0" fontId="0" fillId="0" borderId="0" xfId="0" applyProtection="1">
      <protection locked="0"/>
    </xf>
    <xf numFmtId="0" fontId="0" fillId="0" borderId="0" xfId="0" applyAlignment="1">
      <alignment horizontal="left"/>
    </xf>
    <xf numFmtId="0" fontId="8" fillId="0" borderId="0" xfId="0" applyFont="1" applyAlignment="1">
      <alignment horizontal="left"/>
    </xf>
    <xf numFmtId="0" fontId="0" fillId="0" borderId="43" xfId="0" applyBorder="1"/>
    <xf numFmtId="0" fontId="0" fillId="0" borderId="43" xfId="0" applyBorder="1" applyAlignment="1">
      <alignment horizontal="left"/>
    </xf>
    <xf numFmtId="0" fontId="4" fillId="0" borderId="28" xfId="0" applyFont="1" applyBorder="1" applyAlignment="1">
      <alignment horizontal="left"/>
    </xf>
    <xf numFmtId="0" fontId="4" fillId="0" borderId="45" xfId="0" applyFont="1" applyBorder="1" applyAlignment="1">
      <alignment horizontal="left"/>
    </xf>
    <xf numFmtId="0" fontId="3" fillId="3" borderId="24" xfId="0" applyFont="1" applyFill="1" applyBorder="1" applyAlignment="1">
      <alignment horizontal="center"/>
    </xf>
    <xf numFmtId="0" fontId="3" fillId="3" borderId="12" xfId="0" applyFont="1" applyFill="1" applyBorder="1" applyAlignment="1">
      <alignment horizontal="center"/>
    </xf>
    <xf numFmtId="0" fontId="3" fillId="3" borderId="46" xfId="0" applyFont="1" applyFill="1" applyBorder="1" applyAlignment="1">
      <alignment horizontal="center"/>
    </xf>
    <xf numFmtId="0" fontId="3" fillId="3" borderId="9" xfId="0" applyFont="1" applyFill="1" applyBorder="1" applyAlignment="1">
      <alignment horizontal="center"/>
    </xf>
    <xf numFmtId="0" fontId="15" fillId="0" borderId="16" xfId="0" applyFont="1" applyBorder="1" applyAlignment="1">
      <alignment horizontal="right"/>
    </xf>
    <xf numFmtId="0" fontId="8" fillId="2" borderId="0" xfId="0" applyFont="1" applyFill="1" applyAlignment="1">
      <alignment horizontal="center"/>
    </xf>
    <xf numFmtId="0" fontId="8" fillId="3" borderId="0" xfId="0" applyFont="1" applyFill="1"/>
    <xf numFmtId="0" fontId="8" fillId="3" borderId="0" xfId="0" applyFont="1" applyFill="1" applyAlignment="1">
      <alignment horizontal="center"/>
    </xf>
    <xf numFmtId="0" fontId="0" fillId="0" borderId="0" xfId="0" applyAlignment="1">
      <alignment horizontal="center"/>
    </xf>
    <xf numFmtId="44" fontId="8" fillId="4" borderId="0" xfId="1" applyFont="1" applyFill="1"/>
    <xf numFmtId="44" fontId="8" fillId="3" borderId="0" xfId="1" applyFont="1" applyFill="1"/>
    <xf numFmtId="44" fontId="0" fillId="0" borderId="0" xfId="1" applyFont="1"/>
    <xf numFmtId="44" fontId="0" fillId="4" borderId="0" xfId="1" applyFont="1" applyFill="1"/>
    <xf numFmtId="44" fontId="8" fillId="4" borderId="0" xfId="1" applyFont="1" applyFill="1" applyAlignment="1">
      <alignment horizontal="center"/>
    </xf>
    <xf numFmtId="44" fontId="0" fillId="4" borderId="0" xfId="1" applyFont="1" applyFill="1" applyAlignment="1">
      <alignment horizontal="left"/>
    </xf>
    <xf numFmtId="0" fontId="8" fillId="9" borderId="37" xfId="0" applyFont="1" applyFill="1" applyBorder="1" applyAlignment="1">
      <alignment horizontal="center" vertical="center" textRotation="255"/>
    </xf>
    <xf numFmtId="0" fontId="8" fillId="9" borderId="29" xfId="0" applyFont="1" applyFill="1" applyBorder="1" applyAlignment="1">
      <alignment horizontal="center" vertical="center" textRotation="255"/>
    </xf>
    <xf numFmtId="0" fontId="8" fillId="9" borderId="42" xfId="0" applyFont="1" applyFill="1" applyBorder="1" applyAlignment="1">
      <alignment horizontal="center" vertical="center" textRotation="255"/>
    </xf>
    <xf numFmtId="0" fontId="8" fillId="2" borderId="7" xfId="0" applyFont="1" applyFill="1" applyBorder="1" applyAlignment="1">
      <alignment horizontal="center"/>
    </xf>
    <xf numFmtId="0" fontId="8" fillId="2" borderId="8" xfId="0" applyFont="1" applyFill="1" applyBorder="1" applyAlignment="1">
      <alignment horizontal="center"/>
    </xf>
    <xf numFmtId="0" fontId="8" fillId="2" borderId="9" xfId="0" applyFont="1" applyFill="1" applyBorder="1" applyAlignment="1">
      <alignment horizontal="center"/>
    </xf>
    <xf numFmtId="0" fontId="8" fillId="9" borderId="37" xfId="0" applyFont="1" applyFill="1" applyBorder="1" applyAlignment="1">
      <alignment horizontal="center" vertical="center" textRotation="255" wrapText="1"/>
    </xf>
    <xf numFmtId="0" fontId="8" fillId="9" borderId="29" xfId="0" applyFont="1" applyFill="1" applyBorder="1" applyAlignment="1">
      <alignment horizontal="center" vertical="center" textRotation="255" wrapText="1"/>
    </xf>
    <xf numFmtId="0" fontId="8" fillId="9" borderId="42" xfId="0" applyFont="1" applyFill="1" applyBorder="1" applyAlignment="1">
      <alignment horizontal="center" vertical="center" textRotation="255" wrapText="1"/>
    </xf>
    <xf numFmtId="0" fontId="8" fillId="2" borderId="14" xfId="0" applyFont="1" applyFill="1" applyBorder="1" applyAlignment="1">
      <alignment horizontal="center"/>
    </xf>
    <xf numFmtId="0" fontId="8" fillId="2" borderId="15" xfId="0" applyFont="1" applyFill="1" applyBorder="1" applyAlignment="1">
      <alignment horizontal="center"/>
    </xf>
    <xf numFmtId="0" fontId="8" fillId="2" borderId="13" xfId="0" applyFont="1" applyFill="1" applyBorder="1" applyAlignment="1">
      <alignment horizontal="center"/>
    </xf>
    <xf numFmtId="0" fontId="8" fillId="2" borderId="44" xfId="0" applyFont="1" applyFill="1" applyBorder="1" applyAlignment="1">
      <alignment horizontal="center"/>
    </xf>
    <xf numFmtId="49" fontId="8" fillId="0" borderId="0" xfId="0" applyNumberFormat="1" applyFont="1" applyAlignment="1">
      <alignment horizontal="center"/>
    </xf>
    <xf numFmtId="0" fontId="10" fillId="0" borderId="27" xfId="0"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3" xfId="0" applyFont="1" applyBorder="1" applyAlignment="1">
      <alignment horizontal="left" vertical="top" wrapText="1"/>
    </xf>
    <xf numFmtId="0" fontId="10" fillId="0" borderId="0" xfId="0" applyFont="1" applyAlignment="1">
      <alignment horizontal="left" vertical="top" wrapText="1"/>
    </xf>
    <xf numFmtId="0" fontId="10" fillId="0" borderId="34" xfId="0" applyFont="1" applyBorder="1" applyAlignment="1">
      <alignment horizontal="left" vertical="top" wrapText="1"/>
    </xf>
    <xf numFmtId="0" fontId="11" fillId="0" borderId="33" xfId="0" applyFont="1" applyBorder="1" applyAlignment="1">
      <alignment horizontal="left" vertical="top" wrapText="1"/>
    </xf>
    <xf numFmtId="0" fontId="11" fillId="0" borderId="0" xfId="0" applyFont="1" applyAlignment="1">
      <alignment horizontal="left" vertical="top" wrapText="1"/>
    </xf>
    <xf numFmtId="0" fontId="11" fillId="0" borderId="34" xfId="0" applyFont="1" applyBorder="1" applyAlignment="1">
      <alignment horizontal="left" vertical="top" wrapText="1"/>
    </xf>
    <xf numFmtId="0" fontId="11" fillId="0" borderId="24" xfId="0" applyFont="1" applyBorder="1" applyAlignment="1">
      <alignment horizontal="left" vertical="top" wrapText="1"/>
    </xf>
    <xf numFmtId="0" fontId="11" fillId="0" borderId="32" xfId="0" applyFont="1" applyBorder="1" applyAlignment="1">
      <alignment horizontal="left" vertical="top" wrapText="1"/>
    </xf>
    <xf numFmtId="0" fontId="11" fillId="0" borderId="25" xfId="0" applyFont="1" applyBorder="1" applyAlignment="1">
      <alignment horizontal="left" vertical="top"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2" borderId="1"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0" borderId="0" xfId="0" applyFont="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right"/>
    </xf>
    <xf numFmtId="0" fontId="12" fillId="5" borderId="13" xfId="0" applyFont="1" applyFill="1" applyBorder="1" applyAlignment="1">
      <alignment horizontal="center"/>
    </xf>
    <xf numFmtId="0" fontId="12" fillId="5" borderId="14" xfId="0" applyFont="1" applyFill="1" applyBorder="1" applyAlignment="1">
      <alignment horizontal="center"/>
    </xf>
    <xf numFmtId="0" fontId="12" fillId="5" borderId="39" xfId="0" applyFont="1" applyFill="1" applyBorder="1" applyAlignment="1">
      <alignment horizontal="center"/>
    </xf>
    <xf numFmtId="0" fontId="2" fillId="0" borderId="1" xfId="0" applyFont="1" applyBorder="1" applyAlignment="1">
      <alignment horizontal="center"/>
    </xf>
    <xf numFmtId="0" fontId="4" fillId="0" borderId="3" xfId="0" applyFont="1" applyBorder="1" applyAlignment="1">
      <alignment horizontal="center"/>
    </xf>
    <xf numFmtId="0" fontId="16"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354BA-C00C-3142-9769-AFC551AE5203}">
  <sheetPr>
    <pageSetUpPr fitToPage="1"/>
  </sheetPr>
  <dimension ref="A1:L58"/>
  <sheetViews>
    <sheetView tabSelected="1" view="pageLayout" zoomScaleNormal="100" workbookViewId="0">
      <selection activeCell="I54" sqref="I54"/>
    </sheetView>
  </sheetViews>
  <sheetFormatPr defaultColWidth="11" defaultRowHeight="15.75"/>
  <cols>
    <col min="1" max="1" width="5.875" customWidth="1"/>
    <col min="2" max="2" width="6.625" customWidth="1"/>
    <col min="3" max="3" width="22.125" bestFit="1" customWidth="1"/>
    <col min="4" max="4" width="25.625" customWidth="1"/>
    <col min="5" max="5" width="25.375" customWidth="1"/>
    <col min="6" max="6" width="10" customWidth="1"/>
    <col min="7" max="7" width="11.25" style="114" customWidth="1"/>
    <col min="8" max="8" width="6.625" customWidth="1"/>
    <col min="9" max="9" width="21.125" customWidth="1"/>
    <col min="10" max="10" width="20.125" customWidth="1"/>
    <col min="11" max="11" width="25.375" customWidth="1"/>
  </cols>
  <sheetData>
    <row r="1" spans="1:11">
      <c r="A1" s="118" t="s">
        <v>122</v>
      </c>
      <c r="B1" s="130" t="s">
        <v>4</v>
      </c>
      <c r="C1" s="122"/>
      <c r="D1" s="122"/>
      <c r="E1" s="123"/>
      <c r="F1" s="108"/>
      <c r="G1" s="112"/>
      <c r="H1" s="129" t="s">
        <v>104</v>
      </c>
      <c r="I1" s="127"/>
      <c r="J1" s="127"/>
      <c r="K1" s="128"/>
    </row>
    <row r="2" spans="1:11">
      <c r="A2" s="119"/>
      <c r="B2" s="93" t="s">
        <v>5</v>
      </c>
      <c r="C2" s="54" t="s">
        <v>75</v>
      </c>
      <c r="D2" s="54" t="s">
        <v>0</v>
      </c>
      <c r="E2" s="56" t="s">
        <v>3</v>
      </c>
      <c r="F2" s="110"/>
      <c r="G2" s="113"/>
      <c r="H2" s="37" t="s">
        <v>5</v>
      </c>
      <c r="I2" s="50" t="s">
        <v>75</v>
      </c>
      <c r="J2" s="38" t="s">
        <v>0</v>
      </c>
      <c r="K2" s="39" t="s">
        <v>3</v>
      </c>
    </row>
    <row r="3" spans="1:11" ht="16.5" thickBot="1">
      <c r="A3" s="119"/>
      <c r="B3" s="90">
        <v>1</v>
      </c>
      <c r="C3" s="41" t="s">
        <v>95</v>
      </c>
      <c r="D3" s="42" t="s">
        <v>40</v>
      </c>
      <c r="E3" s="53" t="s">
        <v>62</v>
      </c>
      <c r="F3" s="111"/>
      <c r="H3" s="49">
        <v>1</v>
      </c>
      <c r="I3" s="48" t="s">
        <v>73</v>
      </c>
      <c r="J3" s="47" t="s">
        <v>47</v>
      </c>
      <c r="K3" s="48" t="s">
        <v>73</v>
      </c>
    </row>
    <row r="4" spans="1:11" ht="16.5" thickBot="1">
      <c r="A4" s="119"/>
      <c r="B4" s="91">
        <v>2</v>
      </c>
      <c r="C4" s="41" t="s">
        <v>65</v>
      </c>
      <c r="D4" s="42" t="s">
        <v>55</v>
      </c>
      <c r="E4" s="43" t="s">
        <v>65</v>
      </c>
      <c r="F4" s="111"/>
    </row>
    <row r="5" spans="1:11">
      <c r="A5" s="119"/>
      <c r="B5" s="91">
        <v>3</v>
      </c>
      <c r="C5" s="41" t="s">
        <v>74</v>
      </c>
      <c r="D5" s="42" t="s">
        <v>86</v>
      </c>
      <c r="E5" s="43" t="s">
        <v>102</v>
      </c>
      <c r="F5" s="111"/>
      <c r="H5" s="129" t="s">
        <v>33</v>
      </c>
      <c r="I5" s="127"/>
      <c r="J5" s="127"/>
      <c r="K5" s="128"/>
    </row>
    <row r="6" spans="1:11">
      <c r="A6" s="119"/>
      <c r="B6" s="91">
        <v>4</v>
      </c>
      <c r="C6" s="41" t="s">
        <v>66</v>
      </c>
      <c r="D6" s="42" t="s">
        <v>53</v>
      </c>
      <c r="E6" s="53" t="s">
        <v>66</v>
      </c>
      <c r="F6" s="111"/>
      <c r="H6" s="37" t="s">
        <v>5</v>
      </c>
      <c r="I6" s="50" t="s">
        <v>75</v>
      </c>
      <c r="J6" s="38" t="s">
        <v>0</v>
      </c>
      <c r="K6" s="39" t="s">
        <v>3</v>
      </c>
    </row>
    <row r="7" spans="1:11" ht="16.5" thickBot="1">
      <c r="A7" s="119"/>
      <c r="B7" s="91">
        <v>5</v>
      </c>
      <c r="C7" s="41" t="s">
        <v>76</v>
      </c>
      <c r="D7" s="42" t="s">
        <v>49</v>
      </c>
      <c r="E7" s="43" t="s">
        <v>60</v>
      </c>
      <c r="F7" s="111"/>
      <c r="H7" s="49">
        <v>1</v>
      </c>
      <c r="I7" s="48" t="s">
        <v>63</v>
      </c>
      <c r="J7" s="47" t="s">
        <v>51</v>
      </c>
      <c r="K7" s="48" t="s">
        <v>63</v>
      </c>
    </row>
    <row r="8" spans="1:11" ht="16.5" thickBot="1">
      <c r="A8" s="119"/>
      <c r="B8" s="91">
        <v>6</v>
      </c>
      <c r="C8" s="41" t="s">
        <v>85</v>
      </c>
      <c r="D8" s="42" t="s">
        <v>82</v>
      </c>
      <c r="E8" s="53" t="s">
        <v>84</v>
      </c>
      <c r="F8" s="111"/>
    </row>
    <row r="9" spans="1:11">
      <c r="A9" s="119"/>
      <c r="B9" s="91">
        <v>7</v>
      </c>
      <c r="C9" s="41" t="s">
        <v>64</v>
      </c>
      <c r="D9" s="42" t="s">
        <v>57</v>
      </c>
      <c r="E9" s="43" t="s">
        <v>64</v>
      </c>
      <c r="F9" s="111"/>
      <c r="H9" s="129" t="s">
        <v>34</v>
      </c>
      <c r="I9" s="127"/>
      <c r="J9" s="127"/>
      <c r="K9" s="128"/>
    </row>
    <row r="10" spans="1:11">
      <c r="A10" s="119"/>
      <c r="B10" s="91">
        <v>8</v>
      </c>
      <c r="C10" s="41" t="s">
        <v>76</v>
      </c>
      <c r="D10" s="42" t="s">
        <v>41</v>
      </c>
      <c r="E10" s="53" t="s">
        <v>61</v>
      </c>
      <c r="F10" s="111"/>
      <c r="H10" s="37" t="s">
        <v>5</v>
      </c>
      <c r="I10" s="50" t="s">
        <v>75</v>
      </c>
      <c r="J10" s="38" t="s">
        <v>0</v>
      </c>
      <c r="K10" s="39" t="s">
        <v>3</v>
      </c>
    </row>
    <row r="11" spans="1:11" ht="16.5" thickBot="1">
      <c r="A11" s="119"/>
      <c r="B11" s="91">
        <v>9</v>
      </c>
      <c r="C11" s="41" t="s">
        <v>65</v>
      </c>
      <c r="D11" s="42" t="s">
        <v>56</v>
      </c>
      <c r="E11" s="53" t="s">
        <v>65</v>
      </c>
      <c r="F11" s="111"/>
      <c r="H11" s="49">
        <v>1</v>
      </c>
      <c r="I11" s="48" t="s">
        <v>63</v>
      </c>
      <c r="J11" s="47" t="s">
        <v>51</v>
      </c>
      <c r="K11" s="48" t="s">
        <v>63</v>
      </c>
    </row>
    <row r="12" spans="1:11" ht="16.5" thickBot="1">
      <c r="A12" s="119"/>
      <c r="B12" s="91">
        <v>10</v>
      </c>
      <c r="C12" s="41" t="s">
        <v>85</v>
      </c>
      <c r="D12" s="42" t="s">
        <v>92</v>
      </c>
      <c r="E12" s="53" t="s">
        <v>85</v>
      </c>
      <c r="F12" s="111"/>
      <c r="G12" s="115"/>
    </row>
    <row r="13" spans="1:11" ht="16.5" thickBot="1">
      <c r="A13" s="119"/>
      <c r="B13" s="92">
        <v>11</v>
      </c>
      <c r="C13" s="46" t="s">
        <v>76</v>
      </c>
      <c r="D13" s="47" t="s">
        <v>50</v>
      </c>
      <c r="E13" s="48" t="s">
        <v>63</v>
      </c>
      <c r="F13" s="111"/>
      <c r="G13" s="116"/>
      <c r="H13" s="129" t="s">
        <v>35</v>
      </c>
      <c r="I13" s="127"/>
      <c r="J13" s="127"/>
      <c r="K13" s="128"/>
    </row>
    <row r="14" spans="1:11" ht="16.5" thickBot="1">
      <c r="A14" s="119"/>
      <c r="E14" s="99"/>
      <c r="G14" s="112"/>
      <c r="H14" s="37" t="s">
        <v>5</v>
      </c>
      <c r="I14" s="50" t="s">
        <v>75</v>
      </c>
      <c r="J14" s="38" t="s">
        <v>0</v>
      </c>
      <c r="K14" s="39" t="s">
        <v>3</v>
      </c>
    </row>
    <row r="15" spans="1:11" ht="16.5" thickBot="1">
      <c r="A15" s="119"/>
      <c r="B15" s="121" t="s">
        <v>121</v>
      </c>
      <c r="C15" s="122"/>
      <c r="D15" s="122"/>
      <c r="E15" s="123"/>
      <c r="F15" s="108"/>
      <c r="G15" s="117"/>
      <c r="H15" s="49">
        <v>1</v>
      </c>
      <c r="I15" s="48" t="s">
        <v>73</v>
      </c>
      <c r="J15" s="47" t="s">
        <v>47</v>
      </c>
      <c r="K15" s="48" t="s">
        <v>73</v>
      </c>
    </row>
    <row r="16" spans="1:11" ht="16.5" thickBot="1">
      <c r="A16" s="119"/>
      <c r="B16" s="55" t="s">
        <v>5</v>
      </c>
      <c r="C16" s="54" t="s">
        <v>75</v>
      </c>
      <c r="D16" s="54" t="s">
        <v>0</v>
      </c>
      <c r="E16" s="56" t="s">
        <v>3</v>
      </c>
      <c r="F16" s="109"/>
      <c r="G16" s="117"/>
    </row>
    <row r="17" spans="1:11" ht="16.5" thickBot="1">
      <c r="A17" s="120"/>
      <c r="B17" s="49">
        <v>1</v>
      </c>
      <c r="C17" s="51" t="s">
        <v>100</v>
      </c>
      <c r="D17" s="47" t="s">
        <v>44</v>
      </c>
      <c r="E17" s="48" t="s">
        <v>72</v>
      </c>
      <c r="F17" s="97"/>
      <c r="G17" s="117"/>
      <c r="H17" s="129" t="s">
        <v>36</v>
      </c>
      <c r="I17" s="127"/>
      <c r="J17" s="127"/>
      <c r="K17" s="128"/>
    </row>
    <row r="18" spans="1:11" ht="16.5" thickBot="1">
      <c r="B18" s="95"/>
      <c r="C18" s="96"/>
      <c r="E18" s="97"/>
      <c r="F18" s="97"/>
      <c r="G18" s="117"/>
      <c r="H18" s="37" t="s">
        <v>5</v>
      </c>
      <c r="I18" s="50" t="s">
        <v>75</v>
      </c>
      <c r="J18" s="38" t="s">
        <v>0</v>
      </c>
      <c r="K18" s="39" t="s">
        <v>3</v>
      </c>
    </row>
    <row r="19" spans="1:11" ht="16.5" thickBot="1">
      <c r="A19" s="118" t="s">
        <v>124</v>
      </c>
      <c r="B19" s="121" t="s">
        <v>25</v>
      </c>
      <c r="C19" s="122"/>
      <c r="D19" s="122"/>
      <c r="E19" s="123"/>
      <c r="F19" s="108"/>
      <c r="G19" s="117"/>
      <c r="H19" s="49">
        <v>1</v>
      </c>
      <c r="I19" s="46" t="s">
        <v>93</v>
      </c>
      <c r="J19" s="47" t="s">
        <v>48</v>
      </c>
      <c r="K19" s="48" t="s">
        <v>94</v>
      </c>
    </row>
    <row r="20" spans="1:11" ht="16.5" thickBot="1">
      <c r="A20" s="119"/>
      <c r="B20" s="55" t="s">
        <v>5</v>
      </c>
      <c r="C20" s="54" t="s">
        <v>75</v>
      </c>
      <c r="D20" s="54" t="s">
        <v>0</v>
      </c>
      <c r="E20" s="56" t="s">
        <v>3</v>
      </c>
      <c r="F20" s="109"/>
      <c r="G20" s="117"/>
    </row>
    <row r="21" spans="1:11">
      <c r="A21" s="119"/>
      <c r="B21" s="40">
        <v>1</v>
      </c>
      <c r="C21" s="41" t="s">
        <v>96</v>
      </c>
      <c r="D21" s="42" t="s">
        <v>53</v>
      </c>
      <c r="E21" s="43" t="s">
        <v>66</v>
      </c>
      <c r="F21" s="97"/>
      <c r="G21" s="117"/>
      <c r="H21" s="129" t="s">
        <v>109</v>
      </c>
      <c r="I21" s="127"/>
      <c r="J21" s="127"/>
      <c r="K21" s="128"/>
    </row>
    <row r="22" spans="1:11">
      <c r="A22" s="119"/>
      <c r="B22" s="44">
        <v>2</v>
      </c>
      <c r="C22" s="41" t="s">
        <v>67</v>
      </c>
      <c r="D22" s="42" t="s">
        <v>46</v>
      </c>
      <c r="E22" s="43" t="s">
        <v>67</v>
      </c>
      <c r="F22" s="97"/>
      <c r="G22" s="115"/>
      <c r="H22" s="37" t="s">
        <v>5</v>
      </c>
      <c r="I22" s="50" t="s">
        <v>75</v>
      </c>
      <c r="J22" s="38" t="s">
        <v>0</v>
      </c>
      <c r="K22" s="39" t="s">
        <v>3</v>
      </c>
    </row>
    <row r="23" spans="1:11" ht="16.5" thickBot="1">
      <c r="A23" s="119"/>
      <c r="B23" s="44">
        <v>3</v>
      </c>
      <c r="C23" s="41" t="s">
        <v>63</v>
      </c>
      <c r="D23" s="42" t="s">
        <v>50</v>
      </c>
      <c r="E23" s="43" t="s">
        <v>63</v>
      </c>
      <c r="F23" s="97"/>
      <c r="G23" s="116"/>
      <c r="H23" s="49">
        <v>1</v>
      </c>
      <c r="I23" s="48" t="s">
        <v>64</v>
      </c>
      <c r="J23" s="47" t="s">
        <v>58</v>
      </c>
      <c r="K23" s="48" t="s">
        <v>64</v>
      </c>
    </row>
    <row r="24" spans="1:11" ht="16.5" thickBot="1">
      <c r="A24" s="119"/>
      <c r="B24" s="44">
        <v>4</v>
      </c>
      <c r="C24" s="41" t="s">
        <v>65</v>
      </c>
      <c r="D24" s="42" t="s">
        <v>55</v>
      </c>
      <c r="E24" s="43" t="s">
        <v>65</v>
      </c>
      <c r="F24" s="97"/>
      <c r="G24" s="112"/>
      <c r="H24" s="131"/>
      <c r="I24" s="131"/>
      <c r="J24" s="131"/>
      <c r="K24" s="131"/>
    </row>
    <row r="25" spans="1:11">
      <c r="A25" s="119"/>
      <c r="B25" s="44">
        <v>5</v>
      </c>
      <c r="C25" s="41" t="s">
        <v>85</v>
      </c>
      <c r="D25" s="42" t="s">
        <v>92</v>
      </c>
      <c r="E25" s="53" t="s">
        <v>85</v>
      </c>
      <c r="G25" s="117"/>
      <c r="H25" s="129" t="s">
        <v>108</v>
      </c>
      <c r="I25" s="127"/>
      <c r="J25" s="127"/>
      <c r="K25" s="128"/>
    </row>
    <row r="26" spans="1:11" ht="16.5" thickBot="1">
      <c r="A26" s="119"/>
      <c r="B26" s="45">
        <v>6</v>
      </c>
      <c r="C26" s="46" t="s">
        <v>65</v>
      </c>
      <c r="D26" s="47" t="s">
        <v>56</v>
      </c>
      <c r="E26" s="48" t="s">
        <v>65</v>
      </c>
      <c r="F26" s="97"/>
      <c r="G26" s="117"/>
      <c r="H26" s="37" t="s">
        <v>5</v>
      </c>
      <c r="I26" s="50" t="s">
        <v>75</v>
      </c>
      <c r="J26" s="38" t="s">
        <v>0</v>
      </c>
      <c r="K26" s="39" t="s">
        <v>3</v>
      </c>
    </row>
    <row r="27" spans="1:11" ht="16.5" thickBot="1">
      <c r="A27" s="119"/>
      <c r="B27" s="98"/>
      <c r="C27" s="97"/>
      <c r="E27" s="100"/>
      <c r="F27" s="97"/>
      <c r="G27" s="117"/>
      <c r="H27" s="49">
        <v>1</v>
      </c>
      <c r="I27" s="46" t="s">
        <v>93</v>
      </c>
      <c r="J27" s="47" t="s">
        <v>48</v>
      </c>
      <c r="K27" s="48" t="s">
        <v>94</v>
      </c>
    </row>
    <row r="28" spans="1:11" ht="16.5" thickBot="1">
      <c r="A28" s="119"/>
      <c r="B28" s="121" t="s">
        <v>121</v>
      </c>
      <c r="C28" s="122"/>
      <c r="D28" s="122"/>
      <c r="E28" s="123"/>
      <c r="F28" s="108"/>
      <c r="G28" s="117"/>
    </row>
    <row r="29" spans="1:11">
      <c r="A29" s="119"/>
      <c r="B29" s="55" t="s">
        <v>5</v>
      </c>
      <c r="C29" s="54" t="s">
        <v>75</v>
      </c>
      <c r="D29" s="54" t="s">
        <v>0</v>
      </c>
      <c r="E29" s="56" t="s">
        <v>3</v>
      </c>
      <c r="F29" s="109"/>
      <c r="G29" s="117"/>
      <c r="H29" s="129" t="s">
        <v>39</v>
      </c>
      <c r="I29" s="127"/>
      <c r="J29" s="127"/>
      <c r="K29" s="128"/>
    </row>
    <row r="30" spans="1:11" ht="16.5" thickBot="1">
      <c r="A30" s="120"/>
      <c r="B30" s="49" t="s">
        <v>123</v>
      </c>
      <c r="C30" s="46" t="s">
        <v>98</v>
      </c>
      <c r="D30" s="47" t="s">
        <v>41</v>
      </c>
      <c r="E30" s="48" t="s">
        <v>61</v>
      </c>
      <c r="F30" s="97"/>
      <c r="G30" s="115"/>
      <c r="H30" s="37" t="s">
        <v>5</v>
      </c>
      <c r="I30" s="50" t="s">
        <v>75</v>
      </c>
      <c r="J30" s="38" t="s">
        <v>0</v>
      </c>
      <c r="K30" s="39" t="s">
        <v>3</v>
      </c>
    </row>
    <row r="31" spans="1:11" ht="16.5" thickBot="1">
      <c r="B31" s="98"/>
      <c r="C31" s="97"/>
      <c r="E31" s="97"/>
      <c r="F31" s="97"/>
      <c r="G31" s="116"/>
      <c r="H31" s="40">
        <v>1</v>
      </c>
      <c r="I31" s="41" t="s">
        <v>88</v>
      </c>
      <c r="J31" s="42" t="s">
        <v>89</v>
      </c>
      <c r="K31" s="43" t="s">
        <v>89</v>
      </c>
    </row>
    <row r="32" spans="1:11">
      <c r="A32" s="124" t="s">
        <v>125</v>
      </c>
      <c r="B32" s="127" t="s">
        <v>26</v>
      </c>
      <c r="C32" s="127"/>
      <c r="D32" s="127"/>
      <c r="E32" s="128"/>
      <c r="F32" s="108"/>
      <c r="G32" s="112"/>
      <c r="H32" s="40" t="s">
        <v>87</v>
      </c>
      <c r="I32" s="41" t="s">
        <v>93</v>
      </c>
      <c r="J32" s="42" t="s">
        <v>59</v>
      </c>
      <c r="K32" s="43" t="s">
        <v>93</v>
      </c>
    </row>
    <row r="33" spans="1:12" ht="16.5" thickBot="1">
      <c r="A33" s="125"/>
      <c r="B33" s="89" t="s">
        <v>5</v>
      </c>
      <c r="C33" s="54" t="s">
        <v>75</v>
      </c>
      <c r="D33" s="54" t="s">
        <v>0</v>
      </c>
      <c r="E33" s="56" t="s">
        <v>3</v>
      </c>
      <c r="F33" s="109"/>
      <c r="G33" s="117"/>
      <c r="H33" s="49" t="s">
        <v>90</v>
      </c>
      <c r="I33" s="46" t="s">
        <v>91</v>
      </c>
      <c r="J33" s="47" t="s">
        <v>89</v>
      </c>
      <c r="K33" s="48" t="s">
        <v>89</v>
      </c>
    </row>
    <row r="34" spans="1:12">
      <c r="A34" s="125"/>
      <c r="B34" s="90">
        <v>1</v>
      </c>
      <c r="C34" s="41" t="s">
        <v>97</v>
      </c>
      <c r="D34" s="42" t="s">
        <v>46</v>
      </c>
      <c r="E34" s="43" t="s">
        <v>67</v>
      </c>
      <c r="F34" s="97"/>
      <c r="G34" s="115"/>
    </row>
    <row r="35" spans="1:12">
      <c r="A35" s="125"/>
      <c r="B35" s="91">
        <v>2</v>
      </c>
      <c r="C35" s="41" t="s">
        <v>77</v>
      </c>
      <c r="D35" s="42" t="s">
        <v>45</v>
      </c>
      <c r="E35" s="43" t="s">
        <v>68</v>
      </c>
      <c r="F35" s="97"/>
      <c r="G35" s="116"/>
      <c r="H35" s="132" t="s">
        <v>103</v>
      </c>
      <c r="I35" s="133"/>
      <c r="J35" s="133"/>
      <c r="K35" s="134"/>
    </row>
    <row r="36" spans="1:12">
      <c r="A36" s="125"/>
      <c r="B36" s="91">
        <v>3</v>
      </c>
      <c r="C36" s="41" t="s">
        <v>63</v>
      </c>
      <c r="D36" s="42" t="s">
        <v>52</v>
      </c>
      <c r="E36" s="43" t="s">
        <v>63</v>
      </c>
      <c r="F36" s="97"/>
      <c r="G36" s="112"/>
      <c r="H36" s="135"/>
      <c r="I36" s="136"/>
      <c r="J36" s="136"/>
      <c r="K36" s="137"/>
    </row>
    <row r="37" spans="1:12">
      <c r="A37" s="125"/>
      <c r="B37" s="91">
        <v>4</v>
      </c>
      <c r="C37" s="41" t="s">
        <v>78</v>
      </c>
      <c r="D37" s="42" t="s">
        <v>49</v>
      </c>
      <c r="E37" s="43" t="s">
        <v>60</v>
      </c>
      <c r="F37" s="97"/>
      <c r="G37" s="117"/>
      <c r="H37" s="135"/>
      <c r="I37" s="136"/>
      <c r="J37" s="136"/>
      <c r="K37" s="137"/>
    </row>
    <row r="38" spans="1:12">
      <c r="A38" s="125"/>
      <c r="B38" s="91">
        <v>5</v>
      </c>
      <c r="C38" s="41" t="s">
        <v>61</v>
      </c>
      <c r="D38" s="42" t="s">
        <v>41</v>
      </c>
      <c r="E38" s="43" t="s">
        <v>69</v>
      </c>
      <c r="F38" s="97"/>
      <c r="G38" s="115"/>
      <c r="H38" s="138" t="s">
        <v>101</v>
      </c>
      <c r="I38" s="139"/>
      <c r="J38" s="139"/>
      <c r="K38" s="140"/>
    </row>
    <row r="39" spans="1:12" ht="15.95" customHeight="1">
      <c r="A39" s="125"/>
      <c r="B39" s="91">
        <v>6</v>
      </c>
      <c r="C39" s="41" t="s">
        <v>71</v>
      </c>
      <c r="D39" s="42" t="s">
        <v>70</v>
      </c>
      <c r="E39" s="43" t="s">
        <v>71</v>
      </c>
      <c r="F39" s="97"/>
      <c r="G39" s="116"/>
      <c r="H39" s="138"/>
      <c r="I39" s="139"/>
      <c r="J39" s="139"/>
      <c r="K39" s="140"/>
      <c r="L39" s="52"/>
    </row>
    <row r="40" spans="1:12" ht="16.5" thickBot="1">
      <c r="A40" s="125"/>
      <c r="B40" s="92">
        <v>7</v>
      </c>
      <c r="C40" s="46" t="s">
        <v>64</v>
      </c>
      <c r="D40" s="47" t="s">
        <v>57</v>
      </c>
      <c r="E40" s="48" t="s">
        <v>64</v>
      </c>
      <c r="F40" s="97"/>
      <c r="G40" s="112"/>
      <c r="H40" s="138"/>
      <c r="I40" s="139"/>
      <c r="J40" s="139"/>
      <c r="K40" s="140"/>
      <c r="L40" s="52"/>
    </row>
    <row r="41" spans="1:12" ht="15.95" customHeight="1" thickBot="1">
      <c r="A41" s="125"/>
      <c r="E41" s="99"/>
      <c r="G41" s="117"/>
      <c r="H41" s="141"/>
      <c r="I41" s="142"/>
      <c r="J41" s="142"/>
      <c r="K41" s="143"/>
    </row>
    <row r="42" spans="1:12">
      <c r="A42" s="125"/>
      <c r="B42" s="127" t="s">
        <v>31</v>
      </c>
      <c r="C42" s="127"/>
      <c r="D42" s="127"/>
      <c r="E42" s="128"/>
      <c r="F42" s="108"/>
      <c r="G42" s="117"/>
    </row>
    <row r="43" spans="1:12">
      <c r="A43" s="125"/>
      <c r="B43" s="93" t="s">
        <v>5</v>
      </c>
      <c r="C43" s="54" t="s">
        <v>75</v>
      </c>
      <c r="D43" s="54" t="s">
        <v>0</v>
      </c>
      <c r="E43" s="56" t="s">
        <v>3</v>
      </c>
      <c r="F43" s="109"/>
      <c r="G43" s="117"/>
    </row>
    <row r="44" spans="1:12" ht="15.95" customHeight="1" thickBot="1">
      <c r="A44" s="126"/>
      <c r="B44" s="94" t="s">
        <v>90</v>
      </c>
      <c r="C44" s="51" t="s">
        <v>99</v>
      </c>
      <c r="D44" s="47" t="s">
        <v>44</v>
      </c>
      <c r="E44" s="48" t="s">
        <v>72</v>
      </c>
      <c r="F44" s="97"/>
      <c r="G44" s="117"/>
    </row>
    <row r="45" spans="1:12" ht="16.5" thickBot="1"/>
    <row r="46" spans="1:12">
      <c r="A46" s="124" t="s">
        <v>126</v>
      </c>
      <c r="B46" s="127" t="s">
        <v>29</v>
      </c>
      <c r="C46" s="127"/>
      <c r="D46" s="127"/>
      <c r="E46" s="128"/>
      <c r="F46" s="108"/>
    </row>
    <row r="47" spans="1:12">
      <c r="A47" s="125"/>
      <c r="B47" s="93" t="s">
        <v>5</v>
      </c>
      <c r="C47" s="54" t="s">
        <v>75</v>
      </c>
      <c r="D47" s="54" t="s">
        <v>0</v>
      </c>
      <c r="E47" s="56" t="s">
        <v>3</v>
      </c>
      <c r="F47" s="109"/>
    </row>
    <row r="48" spans="1:12" ht="15.95" customHeight="1">
      <c r="A48" s="125"/>
      <c r="B48" s="90">
        <v>1</v>
      </c>
      <c r="C48" s="41" t="s">
        <v>64</v>
      </c>
      <c r="D48" s="42" t="s">
        <v>58</v>
      </c>
      <c r="E48" s="43" t="s">
        <v>64</v>
      </c>
      <c r="F48" s="97"/>
    </row>
    <row r="49" spans="1:9" ht="21">
      <c r="A49" s="125"/>
      <c r="B49" s="90" t="s">
        <v>87</v>
      </c>
      <c r="C49" s="41" t="s">
        <v>85</v>
      </c>
      <c r="D49" s="42" t="s">
        <v>83</v>
      </c>
      <c r="E49" s="43" t="s">
        <v>94</v>
      </c>
      <c r="F49" s="97"/>
      <c r="I49" s="165"/>
    </row>
    <row r="50" spans="1:9">
      <c r="A50" s="125"/>
      <c r="B50" s="91">
        <v>3</v>
      </c>
      <c r="C50" s="41" t="s">
        <v>66</v>
      </c>
      <c r="D50" s="42" t="s">
        <v>54</v>
      </c>
      <c r="E50" s="43" t="s">
        <v>66</v>
      </c>
      <c r="F50" s="97"/>
    </row>
    <row r="51" spans="1:9">
      <c r="A51" s="125"/>
      <c r="B51" s="91">
        <v>4</v>
      </c>
      <c r="C51" s="41" t="s">
        <v>73</v>
      </c>
      <c r="D51" s="42" t="s">
        <v>47</v>
      </c>
      <c r="E51" s="43" t="s">
        <v>73</v>
      </c>
      <c r="F51" s="97"/>
    </row>
    <row r="52" spans="1:9" ht="16.5" thickBot="1">
      <c r="A52" s="125"/>
      <c r="B52" s="92">
        <v>5</v>
      </c>
      <c r="C52" s="46" t="s">
        <v>71</v>
      </c>
      <c r="D52" s="47" t="s">
        <v>42</v>
      </c>
      <c r="E52" s="48" t="s">
        <v>74</v>
      </c>
      <c r="F52" s="97"/>
    </row>
    <row r="53" spans="1:9" ht="16.5" thickBot="1">
      <c r="A53" s="125"/>
    </row>
    <row r="54" spans="1:9">
      <c r="A54" s="125"/>
      <c r="B54" s="127" t="s">
        <v>30</v>
      </c>
      <c r="C54" s="127"/>
      <c r="D54" s="127"/>
      <c r="E54" s="128"/>
      <c r="F54" s="108"/>
    </row>
    <row r="55" spans="1:9">
      <c r="A55" s="125"/>
      <c r="B55" s="89" t="s">
        <v>5</v>
      </c>
      <c r="C55" s="50" t="s">
        <v>75</v>
      </c>
      <c r="D55" s="38" t="s">
        <v>0</v>
      </c>
      <c r="E55" s="39" t="s">
        <v>3</v>
      </c>
      <c r="F55" s="109"/>
    </row>
    <row r="56" spans="1:9">
      <c r="A56" s="125"/>
      <c r="B56" s="90">
        <v>1</v>
      </c>
      <c r="C56" s="41" t="s">
        <v>80</v>
      </c>
      <c r="D56" s="42" t="s">
        <v>45</v>
      </c>
      <c r="E56" s="43" t="s">
        <v>68</v>
      </c>
      <c r="F56" s="97"/>
    </row>
    <row r="57" spans="1:9">
      <c r="A57" s="125"/>
      <c r="B57" s="91">
        <v>2</v>
      </c>
      <c r="C57" s="41" t="s">
        <v>81</v>
      </c>
      <c r="D57" s="42" t="s">
        <v>44</v>
      </c>
      <c r="E57" s="43" t="s">
        <v>72</v>
      </c>
      <c r="F57" s="97"/>
    </row>
    <row r="58" spans="1:9" ht="16.5" thickBot="1">
      <c r="A58" s="126"/>
      <c r="B58" s="92">
        <v>3</v>
      </c>
      <c r="C58" s="46" t="s">
        <v>93</v>
      </c>
      <c r="D58" s="47" t="s">
        <v>48</v>
      </c>
      <c r="E58" s="48" t="s">
        <v>94</v>
      </c>
      <c r="F58" s="97"/>
    </row>
  </sheetData>
  <mergeCells count="23">
    <mergeCell ref="H35:K37"/>
    <mergeCell ref="H38:K41"/>
    <mergeCell ref="B19:E19"/>
    <mergeCell ref="B32:E32"/>
    <mergeCell ref="B15:E15"/>
    <mergeCell ref="H5:K5"/>
    <mergeCell ref="B1:E1"/>
    <mergeCell ref="H29:K29"/>
    <mergeCell ref="H25:K25"/>
    <mergeCell ref="H17:K17"/>
    <mergeCell ref="H21:K21"/>
    <mergeCell ref="H24:K24"/>
    <mergeCell ref="H13:K13"/>
    <mergeCell ref="H9:K9"/>
    <mergeCell ref="H1:K1"/>
    <mergeCell ref="A1:A17"/>
    <mergeCell ref="B28:E28"/>
    <mergeCell ref="A19:A30"/>
    <mergeCell ref="A32:A44"/>
    <mergeCell ref="A46:A58"/>
    <mergeCell ref="B54:E54"/>
    <mergeCell ref="B42:E42"/>
    <mergeCell ref="B46:E46"/>
  </mergeCells>
  <pageMargins left="0.68083333333333329" right="1" top="0.89333333333333331" bottom="0.69333333333333302" header="0.3" footer="0.3"/>
  <pageSetup scale="53" orientation="landscape" copies="20" r:id="rId1"/>
  <headerFooter>
    <oddHeader>&amp;L&amp;"-,Bold"&amp;18&amp;KFF0000OFFICIAL  RESULTS  FILE 
SEE EACH TAB BY CLASS &amp;"-,Regular"&amp;12&amp;K01+000
&amp;C&amp;"-,Bold"HICHA Official Draw
March 23, 2019, 9 am, KCR Arena&amp;"-,Regular"
As of March 22, 2019, 5 pm</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9CF8A-DDFA-164A-9B40-5AAABFE24EA9}">
  <sheetPr>
    <pageSetUpPr fitToPage="1"/>
  </sheetPr>
  <dimension ref="A1:H34"/>
  <sheetViews>
    <sheetView view="pageLayout" topLeftCell="A16" zoomScaleNormal="100" workbookViewId="0">
      <selection activeCell="F26" sqref="F26"/>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33</v>
      </c>
      <c r="B1" s="148"/>
      <c r="C1" s="148"/>
      <c r="D1" s="148"/>
      <c r="E1" s="149"/>
      <c r="F1" s="8"/>
      <c r="G1" s="150" t="s">
        <v>10</v>
      </c>
      <c r="H1" s="150"/>
    </row>
    <row r="2" spans="1:8" ht="29.1" customHeight="1">
      <c r="A2" s="9" t="s">
        <v>5</v>
      </c>
      <c r="B2" s="10" t="s">
        <v>75</v>
      </c>
      <c r="C2" s="10" t="s">
        <v>0</v>
      </c>
      <c r="D2" s="10" t="s">
        <v>3</v>
      </c>
      <c r="E2" s="11" t="s">
        <v>1</v>
      </c>
      <c r="G2" s="15" t="s">
        <v>11</v>
      </c>
      <c r="H2" s="20">
        <v>1</v>
      </c>
    </row>
    <row r="3" spans="1:8" ht="29.1" customHeight="1">
      <c r="A3" s="2">
        <v>1</v>
      </c>
      <c r="B3" s="1" t="s">
        <v>63</v>
      </c>
      <c r="C3" s="16" t="s">
        <v>51</v>
      </c>
      <c r="D3" s="1" t="s">
        <v>63</v>
      </c>
      <c r="E3" s="3">
        <v>71</v>
      </c>
      <c r="G3" s="15" t="s">
        <v>13</v>
      </c>
      <c r="H3" s="20">
        <v>50</v>
      </c>
    </row>
    <row r="4" spans="1:8" ht="29.1" customHeight="1">
      <c r="A4" s="4">
        <v>2</v>
      </c>
      <c r="B4" s="1"/>
      <c r="C4" s="1"/>
      <c r="D4" s="1"/>
      <c r="E4" s="3"/>
      <c r="G4" s="15" t="s">
        <v>15</v>
      </c>
      <c r="H4" s="20">
        <f>H2*H3</f>
        <v>50</v>
      </c>
    </row>
    <row r="5" spans="1:8" ht="29.1" customHeight="1">
      <c r="A5" s="4">
        <v>3</v>
      </c>
      <c r="B5" s="1"/>
      <c r="C5" s="1"/>
      <c r="D5" s="1"/>
      <c r="E5" s="3"/>
      <c r="G5" s="15" t="s">
        <v>16</v>
      </c>
      <c r="H5" s="20">
        <f>H2*25</f>
        <v>25</v>
      </c>
    </row>
    <row r="6" spans="1:8" ht="29.1" customHeight="1">
      <c r="A6" s="4">
        <v>4</v>
      </c>
      <c r="B6" s="1"/>
      <c r="C6" s="1"/>
      <c r="D6" s="1"/>
      <c r="E6" s="3"/>
      <c r="G6" s="15" t="s">
        <v>20</v>
      </c>
      <c r="H6" s="20">
        <f>H4-H5</f>
        <v>25</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25</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137</v>
      </c>
      <c r="H11" s="23">
        <f>H8</f>
        <v>25</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25</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63</v>
      </c>
      <c r="C19" s="16" t="s">
        <v>51</v>
      </c>
      <c r="D19" s="1" t="s">
        <v>63</v>
      </c>
      <c r="E19" s="1">
        <v>71</v>
      </c>
      <c r="F19" s="24">
        <f t="shared" ref="F19:G21" si="0">H11</f>
        <v>25</v>
      </c>
      <c r="G19" s="29">
        <f t="shared" si="0"/>
        <v>0</v>
      </c>
    </row>
    <row r="20" spans="1:7" ht="29.1" customHeight="1">
      <c r="A20" s="4" t="s">
        <v>7</v>
      </c>
      <c r="B20" s="16"/>
      <c r="C20" s="16"/>
      <c r="D20" s="16"/>
      <c r="E20" s="16"/>
      <c r="F20" s="24">
        <f t="shared" si="0"/>
        <v>0</v>
      </c>
      <c r="G20" s="29">
        <f t="shared" si="0"/>
        <v>0</v>
      </c>
    </row>
    <row r="21" spans="1:7" ht="29.1" customHeight="1" thickBot="1">
      <c r="A21" s="22" t="s">
        <v>8</v>
      </c>
      <c r="B21" s="18"/>
      <c r="C21" s="18"/>
      <c r="D21" s="18"/>
      <c r="E21" s="18"/>
      <c r="F21" s="25">
        <f t="shared" si="0"/>
        <v>0</v>
      </c>
      <c r="G21" s="30">
        <f t="shared" si="0"/>
        <v>0</v>
      </c>
    </row>
    <row r="22" spans="1:7" ht="29.1" customHeight="1" thickTop="1" thickBot="1">
      <c r="A22" s="69" t="s">
        <v>22</v>
      </c>
      <c r="B22" s="70"/>
      <c r="C22" s="70"/>
      <c r="D22" s="61"/>
      <c r="E22" s="71"/>
      <c r="F22" s="26">
        <f>SUM(F19:F21)</f>
        <v>25</v>
      </c>
      <c r="G22" s="26"/>
    </row>
    <row r="23" spans="1:7" ht="16.5" thickBot="1"/>
    <row r="24" spans="1:7" ht="23.25">
      <c r="A24" s="144" t="s">
        <v>33</v>
      </c>
      <c r="B24" s="145"/>
      <c r="C24" s="145"/>
      <c r="D24" s="145"/>
      <c r="E24" s="145"/>
      <c r="F24" s="146"/>
    </row>
    <row r="25" spans="1:7" ht="23.25">
      <c r="A25" s="63" t="s">
        <v>105</v>
      </c>
      <c r="B25" s="62" t="s">
        <v>75</v>
      </c>
      <c r="C25" s="62" t="s">
        <v>0</v>
      </c>
      <c r="D25" s="62" t="s">
        <v>3</v>
      </c>
      <c r="E25" s="62" t="s">
        <v>1</v>
      </c>
      <c r="F25" s="64" t="s">
        <v>107</v>
      </c>
    </row>
    <row r="26" spans="1:7" ht="23.25">
      <c r="A26" s="2"/>
      <c r="B26" s="1" t="s">
        <v>63</v>
      </c>
      <c r="C26" s="16" t="s">
        <v>51</v>
      </c>
      <c r="D26" s="1" t="s">
        <v>63</v>
      </c>
      <c r="E26" s="1">
        <v>71</v>
      </c>
      <c r="F26" s="3">
        <v>1</v>
      </c>
    </row>
    <row r="27" spans="1:7" ht="23.25">
      <c r="A27" s="4"/>
      <c r="B27" s="65"/>
      <c r="C27" s="16"/>
      <c r="D27" s="1"/>
      <c r="E27" s="1"/>
      <c r="F27" s="3"/>
    </row>
    <row r="28" spans="1:7" ht="23.25">
      <c r="A28" s="4"/>
      <c r="B28" s="65"/>
      <c r="C28" s="16"/>
      <c r="D28" s="1"/>
      <c r="E28" s="1"/>
      <c r="F28" s="3"/>
    </row>
    <row r="29" spans="1:7" ht="23.25">
      <c r="A29" s="4"/>
      <c r="B29" s="1"/>
      <c r="C29" s="16"/>
      <c r="D29" s="1"/>
      <c r="E29" s="1"/>
      <c r="F29" s="3"/>
    </row>
    <row r="30" spans="1:7" ht="23.25">
      <c r="A30" s="4"/>
      <c r="B30" s="1"/>
      <c r="C30" s="16"/>
      <c r="D30" s="1"/>
      <c r="E30" s="1"/>
      <c r="F30" s="3"/>
    </row>
    <row r="31" spans="1:7" ht="23.25">
      <c r="A31" s="4"/>
      <c r="B31" s="1"/>
      <c r="C31" s="16"/>
      <c r="D31" s="1"/>
      <c r="E31" s="1"/>
      <c r="F31" s="3"/>
    </row>
    <row r="32" spans="1:7" ht="23.25">
      <c r="A32" s="4"/>
      <c r="B32" s="1"/>
      <c r="C32" s="16"/>
      <c r="D32" s="1"/>
      <c r="E32" s="1"/>
      <c r="F32" s="3"/>
    </row>
    <row r="33" spans="1:6" ht="23.25">
      <c r="A33" s="4"/>
      <c r="B33" s="1"/>
      <c r="C33" s="16"/>
      <c r="D33" s="16"/>
      <c r="E33" s="1"/>
      <c r="F33" s="3"/>
    </row>
    <row r="34" spans="1:6" ht="24" thickBot="1">
      <c r="A34" s="5"/>
      <c r="B34" s="6"/>
      <c r="C34" s="36"/>
      <c r="D34" s="36"/>
      <c r="E34" s="6"/>
      <c r="F34" s="7"/>
    </row>
  </sheetData>
  <mergeCells count="5">
    <mergeCell ref="A24:F24"/>
    <mergeCell ref="A1:E1"/>
    <mergeCell ref="G1:H1"/>
    <mergeCell ref="G9:H9"/>
    <mergeCell ref="G10:H10"/>
  </mergeCells>
  <pageMargins left="0.7" right="0.7" top="0.75" bottom="0.75" header="0.3" footer="0.3"/>
  <pageSetup scale="57" orientation="landscape" r:id="rId1"/>
  <headerFooter>
    <oddHeader>&amp;C&amp;"Calibri (Body)</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9F58-ECAC-AD4F-843C-3353D1466E2D}">
  <sheetPr>
    <pageSetUpPr fitToPage="1"/>
  </sheetPr>
  <dimension ref="A1:H34"/>
  <sheetViews>
    <sheetView view="pageLayout" topLeftCell="A16" zoomScaleNormal="100" workbookViewId="0">
      <selection activeCell="F29" sqref="F29"/>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34</v>
      </c>
      <c r="B1" s="148"/>
      <c r="C1" s="148"/>
      <c r="D1" s="148"/>
      <c r="E1" s="149"/>
      <c r="F1" s="8"/>
      <c r="G1" s="150" t="s">
        <v>10</v>
      </c>
      <c r="H1" s="150"/>
    </row>
    <row r="2" spans="1:8" ht="29.1" customHeight="1">
      <c r="A2" s="9" t="s">
        <v>5</v>
      </c>
      <c r="B2" s="10" t="s">
        <v>75</v>
      </c>
      <c r="C2" s="10" t="s">
        <v>0</v>
      </c>
      <c r="D2" s="10" t="s">
        <v>3</v>
      </c>
      <c r="E2" s="11" t="s">
        <v>1</v>
      </c>
      <c r="G2" s="15" t="s">
        <v>11</v>
      </c>
      <c r="H2" s="20">
        <v>3</v>
      </c>
    </row>
    <row r="3" spans="1:8" ht="29.1" customHeight="1">
      <c r="A3" s="2">
        <v>1</v>
      </c>
      <c r="B3" s="1" t="s">
        <v>63</v>
      </c>
      <c r="C3" s="16" t="s">
        <v>51</v>
      </c>
      <c r="D3" s="1" t="s">
        <v>63</v>
      </c>
      <c r="E3" s="3">
        <v>71</v>
      </c>
      <c r="G3" s="15" t="s">
        <v>13</v>
      </c>
      <c r="H3" s="20">
        <v>50</v>
      </c>
    </row>
    <row r="4" spans="1:8" ht="29.1" customHeight="1">
      <c r="A4" s="4">
        <v>2</v>
      </c>
      <c r="B4" s="1" t="s">
        <v>71</v>
      </c>
      <c r="C4" s="1" t="s">
        <v>43</v>
      </c>
      <c r="D4" s="1" t="s">
        <v>71</v>
      </c>
      <c r="E4" s="3">
        <v>72</v>
      </c>
      <c r="G4" s="15" t="s">
        <v>15</v>
      </c>
      <c r="H4" s="20">
        <f>H2*H3</f>
        <v>150</v>
      </c>
    </row>
    <row r="5" spans="1:8" ht="29.1" customHeight="1">
      <c r="A5" s="4">
        <v>3</v>
      </c>
      <c r="B5" s="1" t="s">
        <v>120</v>
      </c>
      <c r="C5" s="1" t="s">
        <v>116</v>
      </c>
      <c r="D5" s="1" t="s">
        <v>72</v>
      </c>
      <c r="E5" s="3">
        <v>70</v>
      </c>
      <c r="G5" s="15" t="s">
        <v>16</v>
      </c>
      <c r="H5" s="20">
        <f>25*H2</f>
        <v>75</v>
      </c>
    </row>
    <row r="6" spans="1:8" ht="29.1" customHeight="1">
      <c r="A6" s="4">
        <v>4</v>
      </c>
      <c r="B6" s="1"/>
      <c r="C6" s="1"/>
      <c r="D6" s="1"/>
      <c r="E6" s="3"/>
      <c r="G6" s="15" t="s">
        <v>20</v>
      </c>
      <c r="H6" s="20">
        <f>H4-H5</f>
        <v>75</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75</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134</v>
      </c>
      <c r="H11" s="23">
        <f>(H8*0.6)+25</f>
        <v>70</v>
      </c>
    </row>
    <row r="12" spans="1:8" ht="29.1" customHeight="1">
      <c r="A12" s="4">
        <v>10</v>
      </c>
      <c r="B12" s="1"/>
      <c r="C12" s="1"/>
      <c r="D12" s="1"/>
      <c r="E12" s="3"/>
      <c r="G12" s="15" t="s">
        <v>135</v>
      </c>
      <c r="H12" s="23">
        <f>H8*0.4</f>
        <v>30</v>
      </c>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100</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71</v>
      </c>
      <c r="C19" s="1" t="s">
        <v>43</v>
      </c>
      <c r="D19" s="1" t="s">
        <v>71</v>
      </c>
      <c r="E19" s="3">
        <v>72</v>
      </c>
      <c r="F19" s="24">
        <f t="shared" ref="F19:G21" si="0">H11</f>
        <v>70</v>
      </c>
      <c r="G19" s="29">
        <f t="shared" si="0"/>
        <v>0</v>
      </c>
    </row>
    <row r="20" spans="1:7" ht="29.1" customHeight="1">
      <c r="A20" s="4" t="s">
        <v>7</v>
      </c>
      <c r="B20" s="1" t="s">
        <v>63</v>
      </c>
      <c r="C20" s="16" t="s">
        <v>51</v>
      </c>
      <c r="D20" s="1" t="s">
        <v>63</v>
      </c>
      <c r="E20" s="3">
        <v>71</v>
      </c>
      <c r="F20" s="24">
        <f t="shared" si="0"/>
        <v>30</v>
      </c>
      <c r="G20" s="29">
        <f t="shared" si="0"/>
        <v>0</v>
      </c>
    </row>
    <row r="21" spans="1:7" ht="29.1" customHeight="1" thickBot="1">
      <c r="A21" s="22" t="s">
        <v>8</v>
      </c>
      <c r="B21" s="1" t="s">
        <v>120</v>
      </c>
      <c r="C21" s="1" t="s">
        <v>116</v>
      </c>
      <c r="D21" s="1" t="s">
        <v>72</v>
      </c>
      <c r="E21" s="3">
        <v>70</v>
      </c>
      <c r="F21" s="25">
        <f t="shared" si="0"/>
        <v>0</v>
      </c>
      <c r="G21" s="30">
        <f t="shared" si="0"/>
        <v>0</v>
      </c>
    </row>
    <row r="22" spans="1:7" ht="29.1" customHeight="1" thickTop="1" thickBot="1">
      <c r="A22" s="157" t="s">
        <v>22</v>
      </c>
      <c r="B22" s="158"/>
      <c r="C22" s="158"/>
      <c r="D22" s="158"/>
      <c r="E22" s="159"/>
      <c r="F22" s="26">
        <f>SUM(F19:F21)</f>
        <v>100</v>
      </c>
      <c r="G22" s="26"/>
    </row>
    <row r="23" spans="1:7" ht="16.5" thickBot="1"/>
    <row r="24" spans="1:7" ht="23.25">
      <c r="A24" s="144" t="s">
        <v>34</v>
      </c>
      <c r="B24" s="145"/>
      <c r="C24" s="145"/>
      <c r="D24" s="145"/>
      <c r="E24" s="145"/>
      <c r="F24" s="146"/>
    </row>
    <row r="25" spans="1:7" ht="23.25">
      <c r="A25" s="63" t="s">
        <v>105</v>
      </c>
      <c r="B25" s="62" t="s">
        <v>75</v>
      </c>
      <c r="C25" s="62" t="s">
        <v>0</v>
      </c>
      <c r="D25" s="62" t="s">
        <v>3</v>
      </c>
      <c r="E25" s="62" t="s">
        <v>1</v>
      </c>
      <c r="F25" s="64" t="s">
        <v>107</v>
      </c>
    </row>
    <row r="26" spans="1:7" ht="23.25">
      <c r="A26" s="4"/>
      <c r="B26" s="1" t="s">
        <v>71</v>
      </c>
      <c r="C26" s="1" t="s">
        <v>43</v>
      </c>
      <c r="D26" s="1" t="s">
        <v>71</v>
      </c>
      <c r="E26" s="3">
        <v>72</v>
      </c>
      <c r="F26" s="3">
        <v>5</v>
      </c>
    </row>
    <row r="27" spans="1:7" ht="23.25">
      <c r="A27" s="2"/>
      <c r="B27" s="1" t="s">
        <v>63</v>
      </c>
      <c r="C27" s="16" t="s">
        <v>51</v>
      </c>
      <c r="D27" s="1" t="s">
        <v>63</v>
      </c>
      <c r="E27" s="3">
        <v>71</v>
      </c>
      <c r="F27" s="3">
        <v>3</v>
      </c>
    </row>
    <row r="28" spans="1:7" ht="23.25">
      <c r="A28" s="4"/>
      <c r="B28" s="1" t="s">
        <v>120</v>
      </c>
      <c r="C28" s="1" t="s">
        <v>116</v>
      </c>
      <c r="D28" s="1" t="s">
        <v>72</v>
      </c>
      <c r="E28" s="3">
        <v>70</v>
      </c>
      <c r="F28" s="3">
        <v>1</v>
      </c>
    </row>
    <row r="29" spans="1:7" ht="23.25">
      <c r="A29" s="4"/>
      <c r="B29" s="1"/>
      <c r="C29" s="16"/>
      <c r="D29" s="1"/>
      <c r="E29" s="1"/>
      <c r="F29" s="3"/>
    </row>
    <row r="30" spans="1:7" ht="23.25">
      <c r="A30" s="4"/>
      <c r="B30" s="1"/>
      <c r="C30" s="16"/>
      <c r="D30" s="1"/>
      <c r="E30" s="1"/>
      <c r="F30" s="3"/>
    </row>
    <row r="31" spans="1:7" ht="23.25">
      <c r="A31" s="4"/>
      <c r="B31" s="1"/>
      <c r="C31" s="16"/>
      <c r="D31" s="1"/>
      <c r="E31" s="1"/>
      <c r="F31" s="3"/>
    </row>
    <row r="32" spans="1:7" ht="23.25">
      <c r="A32" s="4"/>
      <c r="B32" s="1"/>
      <c r="C32" s="16"/>
      <c r="D32" s="1"/>
      <c r="E32" s="1"/>
      <c r="F32" s="3"/>
    </row>
    <row r="33" spans="1:6" ht="23.25">
      <c r="A33" s="4"/>
      <c r="B33" s="1"/>
      <c r="C33" s="16"/>
      <c r="D33" s="16"/>
      <c r="E33" s="1"/>
      <c r="F33" s="3"/>
    </row>
    <row r="34" spans="1:6" ht="24" thickBot="1">
      <c r="A34" s="5"/>
      <c r="B34" s="6"/>
      <c r="C34" s="36"/>
      <c r="D34" s="36"/>
      <c r="E34" s="6"/>
      <c r="F34" s="7"/>
    </row>
  </sheetData>
  <sortState ref="A25:F28">
    <sortCondition descending="1" ref="E25:E28"/>
  </sortState>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D2FC2-EEF1-A149-B187-C3952E6D6E1D}">
  <sheetPr>
    <pageSetUpPr fitToPage="1"/>
  </sheetPr>
  <dimension ref="A1:H34"/>
  <sheetViews>
    <sheetView view="pageLayout" topLeftCell="A19" zoomScaleNormal="100" workbookViewId="0">
      <selection activeCell="F26" sqref="F26"/>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35</v>
      </c>
      <c r="B1" s="148"/>
      <c r="C1" s="148"/>
      <c r="D1" s="148"/>
      <c r="E1" s="149"/>
      <c r="F1" s="8"/>
      <c r="G1" s="150" t="s">
        <v>10</v>
      </c>
      <c r="H1" s="150"/>
    </row>
    <row r="2" spans="1:8" ht="29.1" customHeight="1">
      <c r="A2" s="9" t="s">
        <v>5</v>
      </c>
      <c r="B2" s="10" t="s">
        <v>75</v>
      </c>
      <c r="C2" s="10" t="s">
        <v>0</v>
      </c>
      <c r="D2" s="10" t="s">
        <v>3</v>
      </c>
      <c r="E2" s="11" t="s">
        <v>1</v>
      </c>
      <c r="G2" s="15" t="s">
        <v>11</v>
      </c>
      <c r="H2" s="20">
        <v>1</v>
      </c>
    </row>
    <row r="3" spans="1:8" ht="29.1" customHeight="1">
      <c r="A3" s="2">
        <v>1</v>
      </c>
      <c r="B3" s="1" t="s">
        <v>73</v>
      </c>
      <c r="C3" s="16" t="s">
        <v>47</v>
      </c>
      <c r="D3" s="1" t="s">
        <v>73</v>
      </c>
      <c r="E3" s="3">
        <v>69</v>
      </c>
      <c r="G3" s="15" t="s">
        <v>13</v>
      </c>
      <c r="H3" s="20">
        <v>50</v>
      </c>
    </row>
    <row r="4" spans="1:8" ht="29.1" customHeight="1">
      <c r="A4" s="4">
        <v>2</v>
      </c>
      <c r="B4" s="1"/>
      <c r="C4" s="1"/>
      <c r="D4" s="1"/>
      <c r="E4" s="3"/>
      <c r="G4" s="15" t="s">
        <v>15</v>
      </c>
      <c r="H4" s="20">
        <f>H2*H3</f>
        <v>50</v>
      </c>
    </row>
    <row r="5" spans="1:8" ht="29.1" customHeight="1">
      <c r="A5" s="4">
        <v>3</v>
      </c>
      <c r="B5" s="1"/>
      <c r="C5" s="1"/>
      <c r="D5" s="1"/>
      <c r="E5" s="3"/>
      <c r="G5" s="15" t="s">
        <v>16</v>
      </c>
      <c r="H5" s="20">
        <f>25*H2</f>
        <v>25</v>
      </c>
    </row>
    <row r="6" spans="1:8" ht="29.1" customHeight="1">
      <c r="A6" s="4">
        <v>4</v>
      </c>
      <c r="B6" s="1"/>
      <c r="C6" s="1"/>
      <c r="D6" s="1"/>
      <c r="E6" s="3"/>
      <c r="G6" s="15" t="s">
        <v>20</v>
      </c>
      <c r="H6" s="20">
        <f>H4-H5</f>
        <v>25</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25</v>
      </c>
    </row>
    <row r="9" spans="1:8" ht="29.1" customHeight="1">
      <c r="A9" s="4">
        <v>7</v>
      </c>
      <c r="B9" s="1"/>
      <c r="C9" s="1"/>
      <c r="D9" s="1"/>
      <c r="E9" s="3"/>
      <c r="G9" s="153"/>
      <c r="H9" s="153"/>
    </row>
    <row r="10" spans="1:8" ht="29.1" customHeight="1">
      <c r="A10" s="4">
        <v>8</v>
      </c>
      <c r="B10" s="1"/>
      <c r="C10" s="1"/>
      <c r="D10" s="1"/>
      <c r="E10" s="3"/>
      <c r="G10" s="150" t="s">
        <v>21</v>
      </c>
      <c r="H10" s="150"/>
    </row>
    <row r="11" spans="1:8" ht="29.1" customHeight="1">
      <c r="A11" s="4">
        <v>9</v>
      </c>
      <c r="B11" s="1"/>
      <c r="C11" s="1"/>
      <c r="D11" s="1"/>
      <c r="E11" s="3"/>
      <c r="G11" s="15" t="s">
        <v>137</v>
      </c>
      <c r="H11" s="23">
        <f>H8</f>
        <v>25</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25</v>
      </c>
    </row>
    <row r="15" spans="1:8" ht="29.1" customHeight="1">
      <c r="A15" s="4">
        <v>13</v>
      </c>
      <c r="B15" s="1"/>
      <c r="C15" s="1"/>
      <c r="D15" s="1"/>
      <c r="E15" s="3"/>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73</v>
      </c>
      <c r="C19" s="16" t="s">
        <v>47</v>
      </c>
      <c r="D19" s="1" t="s">
        <v>73</v>
      </c>
      <c r="E19" s="16">
        <v>69</v>
      </c>
      <c r="F19" s="24">
        <f t="shared" ref="F19:G21" si="0">H11</f>
        <v>25</v>
      </c>
      <c r="G19" s="29">
        <f t="shared" si="0"/>
        <v>0</v>
      </c>
    </row>
    <row r="20" spans="1:7" ht="29.1" customHeight="1">
      <c r="A20" s="4" t="s">
        <v>7</v>
      </c>
      <c r="B20" s="16"/>
      <c r="C20" s="16"/>
      <c r="D20" s="16"/>
      <c r="E20" s="16"/>
      <c r="F20" s="24">
        <f t="shared" si="0"/>
        <v>0</v>
      </c>
      <c r="G20" s="29">
        <f t="shared" si="0"/>
        <v>0</v>
      </c>
    </row>
    <row r="21" spans="1:7" ht="29.1" customHeight="1" thickBot="1">
      <c r="A21" s="22" t="s">
        <v>8</v>
      </c>
      <c r="B21" s="18"/>
      <c r="C21" s="18"/>
      <c r="D21" s="18"/>
      <c r="E21" s="18"/>
      <c r="F21" s="25">
        <f t="shared" si="0"/>
        <v>0</v>
      </c>
      <c r="G21" s="30">
        <f t="shared" si="0"/>
        <v>0</v>
      </c>
    </row>
    <row r="22" spans="1:7" ht="29.1" customHeight="1" thickTop="1" thickBot="1">
      <c r="A22" s="157" t="s">
        <v>22</v>
      </c>
      <c r="B22" s="158"/>
      <c r="C22" s="158"/>
      <c r="D22" s="158"/>
      <c r="E22" s="159"/>
      <c r="F22" s="26">
        <f>SUM(F19:F21)</f>
        <v>25</v>
      </c>
      <c r="G22" s="26"/>
    </row>
    <row r="23" spans="1:7" ht="16.5" thickBot="1"/>
    <row r="24" spans="1:7" ht="23.25">
      <c r="A24" s="144" t="s">
        <v>35</v>
      </c>
      <c r="B24" s="145"/>
      <c r="C24" s="145"/>
      <c r="D24" s="145"/>
      <c r="E24" s="145"/>
      <c r="F24" s="146"/>
    </row>
    <row r="25" spans="1:7" ht="23.25">
      <c r="A25" s="63" t="s">
        <v>105</v>
      </c>
      <c r="B25" s="62" t="s">
        <v>75</v>
      </c>
      <c r="C25" s="62" t="s">
        <v>0</v>
      </c>
      <c r="D25" s="62" t="s">
        <v>3</v>
      </c>
      <c r="E25" s="62" t="s">
        <v>1</v>
      </c>
      <c r="F25" s="64" t="s">
        <v>107</v>
      </c>
    </row>
    <row r="26" spans="1:7" ht="23.25">
      <c r="A26" s="2" t="s">
        <v>123</v>
      </c>
      <c r="B26" s="1" t="s">
        <v>73</v>
      </c>
      <c r="C26" s="16" t="s">
        <v>47</v>
      </c>
      <c r="D26" s="1" t="s">
        <v>73</v>
      </c>
      <c r="E26" s="1">
        <v>69</v>
      </c>
      <c r="F26" s="3">
        <v>1</v>
      </c>
    </row>
    <row r="27" spans="1:7" ht="23.25">
      <c r="A27" s="4"/>
      <c r="B27" s="65"/>
      <c r="C27" s="16"/>
      <c r="D27" s="1"/>
      <c r="E27" s="1"/>
      <c r="F27" s="3"/>
    </row>
    <row r="28" spans="1:7" ht="23.25">
      <c r="A28" s="4"/>
      <c r="B28" s="65"/>
      <c r="C28" s="16"/>
      <c r="D28" s="1"/>
      <c r="E28" s="1"/>
      <c r="F28" s="3"/>
    </row>
    <row r="29" spans="1:7" ht="23.25">
      <c r="A29" s="4"/>
      <c r="B29" s="1"/>
      <c r="C29" s="16"/>
      <c r="D29" s="1"/>
      <c r="E29" s="1"/>
      <c r="F29" s="3"/>
    </row>
    <row r="30" spans="1:7" ht="23.25">
      <c r="A30" s="4"/>
      <c r="B30" s="1"/>
      <c r="C30" s="16"/>
      <c r="D30" s="1"/>
      <c r="E30" s="1"/>
      <c r="F30" s="3"/>
    </row>
    <row r="31" spans="1:7" ht="23.25">
      <c r="A31" s="4"/>
      <c r="B31" s="1"/>
      <c r="C31" s="16"/>
      <c r="D31" s="1"/>
      <c r="E31" s="1"/>
      <c r="F31" s="3"/>
    </row>
    <row r="32" spans="1:7" ht="23.25">
      <c r="A32" s="4"/>
      <c r="B32" s="1"/>
      <c r="C32" s="16"/>
      <c r="D32" s="1"/>
      <c r="E32" s="1"/>
      <c r="F32" s="3"/>
    </row>
    <row r="33" spans="1:6" ht="23.25">
      <c r="A33" s="4"/>
      <c r="B33" s="1"/>
      <c r="C33" s="16"/>
      <c r="D33" s="16"/>
      <c r="E33" s="1"/>
      <c r="F33" s="3"/>
    </row>
    <row r="34" spans="1:6" ht="24" thickBot="1">
      <c r="A34" s="5"/>
      <c r="B34" s="6"/>
      <c r="C34" s="36"/>
      <c r="D34" s="36"/>
      <c r="E34" s="6"/>
      <c r="F34" s="7"/>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9E8C3-AD85-764D-AAB6-1C47C654E609}">
  <sheetPr>
    <pageSetUpPr fitToPage="1"/>
  </sheetPr>
  <dimension ref="A1:H34"/>
  <sheetViews>
    <sheetView view="pageLayout" topLeftCell="A16" zoomScaleNormal="100" workbookViewId="0">
      <selection activeCell="F26" sqref="F26"/>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36</v>
      </c>
      <c r="B1" s="148"/>
      <c r="C1" s="148"/>
      <c r="D1" s="148"/>
      <c r="E1" s="149"/>
      <c r="F1" s="8"/>
      <c r="G1" s="150" t="s">
        <v>10</v>
      </c>
      <c r="H1" s="150"/>
    </row>
    <row r="2" spans="1:8" ht="29.1" customHeight="1">
      <c r="A2" s="9" t="s">
        <v>5</v>
      </c>
      <c r="B2" s="10" t="s">
        <v>75</v>
      </c>
      <c r="C2" s="10" t="s">
        <v>0</v>
      </c>
      <c r="D2" s="10" t="s">
        <v>3</v>
      </c>
      <c r="E2" s="11" t="s">
        <v>1</v>
      </c>
      <c r="G2" s="15" t="s">
        <v>11</v>
      </c>
      <c r="H2" s="20">
        <v>1</v>
      </c>
    </row>
    <row r="3" spans="1:8" ht="29.1" customHeight="1">
      <c r="A3" s="2">
        <v>1</v>
      </c>
      <c r="B3" s="1" t="s">
        <v>93</v>
      </c>
      <c r="C3" s="16" t="s">
        <v>48</v>
      </c>
      <c r="D3" s="1" t="s">
        <v>94</v>
      </c>
      <c r="E3" s="3">
        <v>74</v>
      </c>
      <c r="G3" s="15" t="s">
        <v>13</v>
      </c>
      <c r="H3" s="20">
        <v>35</v>
      </c>
    </row>
    <row r="4" spans="1:8" ht="29.1" customHeight="1">
      <c r="A4" s="4">
        <v>2</v>
      </c>
      <c r="B4" s="1"/>
      <c r="C4" s="1"/>
      <c r="D4" s="1"/>
      <c r="E4" s="3"/>
      <c r="G4" s="15" t="s">
        <v>15</v>
      </c>
      <c r="H4" s="20">
        <f>H2*H3</f>
        <v>35</v>
      </c>
    </row>
    <row r="5" spans="1:8" ht="29.1" customHeight="1">
      <c r="A5" s="4">
        <v>3</v>
      </c>
      <c r="B5" s="1"/>
      <c r="C5" s="1"/>
      <c r="D5" s="1"/>
      <c r="E5" s="3"/>
      <c r="G5" s="15" t="s">
        <v>16</v>
      </c>
      <c r="H5" s="20">
        <f>15*H2</f>
        <v>15</v>
      </c>
    </row>
    <row r="6" spans="1:8" ht="29.1" customHeight="1">
      <c r="A6" s="4">
        <v>4</v>
      </c>
      <c r="B6" s="1"/>
      <c r="C6" s="1"/>
      <c r="D6" s="1"/>
      <c r="E6" s="3"/>
      <c r="G6" s="15" t="s">
        <v>20</v>
      </c>
      <c r="H6" s="20">
        <f>H4-H5</f>
        <v>20</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20</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137</v>
      </c>
      <c r="H11" s="23">
        <f>H8</f>
        <v>20</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20</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93</v>
      </c>
      <c r="C19" s="16" t="s">
        <v>48</v>
      </c>
      <c r="D19" s="1" t="s">
        <v>94</v>
      </c>
      <c r="E19" s="16">
        <v>74</v>
      </c>
      <c r="F19" s="24">
        <f t="shared" ref="F19:G21" si="0">H11</f>
        <v>20</v>
      </c>
      <c r="G19" s="29">
        <f t="shared" si="0"/>
        <v>0</v>
      </c>
    </row>
    <row r="20" spans="1:7" ht="29.1" customHeight="1">
      <c r="A20" s="4" t="s">
        <v>7</v>
      </c>
      <c r="B20" s="16"/>
      <c r="C20" s="16"/>
      <c r="D20" s="16"/>
      <c r="E20" s="16"/>
      <c r="F20" s="24">
        <f t="shared" si="0"/>
        <v>0</v>
      </c>
      <c r="G20" s="29">
        <f t="shared" si="0"/>
        <v>0</v>
      </c>
    </row>
    <row r="21" spans="1:7" ht="29.1" customHeight="1" thickBot="1">
      <c r="A21" s="22" t="s">
        <v>8</v>
      </c>
      <c r="B21" s="18"/>
      <c r="C21" s="18"/>
      <c r="D21" s="18"/>
      <c r="E21" s="18"/>
      <c r="F21" s="25">
        <f t="shared" si="0"/>
        <v>0</v>
      </c>
      <c r="G21" s="30">
        <f t="shared" si="0"/>
        <v>0</v>
      </c>
    </row>
    <row r="22" spans="1:7" ht="29.1" customHeight="1" thickTop="1" thickBot="1">
      <c r="A22" s="154" t="s">
        <v>22</v>
      </c>
      <c r="B22" s="155"/>
      <c r="C22" s="155"/>
      <c r="D22" s="155"/>
      <c r="E22" s="156"/>
      <c r="F22" s="26">
        <f>SUM(F19:F21)</f>
        <v>20</v>
      </c>
      <c r="G22" s="26"/>
    </row>
    <row r="23" spans="1:7" ht="16.5" thickBot="1"/>
    <row r="24" spans="1:7" ht="23.25">
      <c r="A24" s="160" t="s">
        <v>36</v>
      </c>
      <c r="B24" s="161"/>
      <c r="C24" s="161"/>
      <c r="D24" s="161"/>
      <c r="E24" s="161"/>
      <c r="F24" s="162"/>
    </row>
    <row r="25" spans="1:7" ht="23.25">
      <c r="A25" s="72" t="s">
        <v>105</v>
      </c>
      <c r="B25" s="73" t="s">
        <v>75</v>
      </c>
      <c r="C25" s="73" t="s">
        <v>0</v>
      </c>
      <c r="D25" s="73" t="s">
        <v>3</v>
      </c>
      <c r="E25" s="73" t="s">
        <v>1</v>
      </c>
      <c r="F25" s="74" t="s">
        <v>107</v>
      </c>
    </row>
    <row r="26" spans="1:7" ht="23.25">
      <c r="A26" s="75"/>
      <c r="B26" s="1" t="s">
        <v>93</v>
      </c>
      <c r="C26" s="16" t="s">
        <v>48</v>
      </c>
      <c r="D26" s="1" t="s">
        <v>94</v>
      </c>
      <c r="E26" s="76">
        <v>74</v>
      </c>
      <c r="F26" s="78">
        <v>1</v>
      </c>
    </row>
    <row r="27" spans="1:7" ht="23.25">
      <c r="A27" s="79"/>
      <c r="B27" s="80"/>
      <c r="C27" s="77"/>
      <c r="D27" s="76"/>
      <c r="E27" s="76"/>
      <c r="F27" s="78"/>
    </row>
    <row r="28" spans="1:7" ht="23.25">
      <c r="A28" s="79"/>
      <c r="B28" s="80"/>
      <c r="C28" s="77"/>
      <c r="D28" s="76"/>
      <c r="E28" s="76"/>
      <c r="F28" s="78"/>
    </row>
    <row r="29" spans="1:7" ht="23.25">
      <c r="A29" s="79"/>
      <c r="B29" s="76"/>
      <c r="C29" s="77"/>
      <c r="D29" s="76"/>
      <c r="E29" s="76"/>
      <c r="F29" s="78"/>
    </row>
    <row r="30" spans="1:7" ht="23.25">
      <c r="A30" s="79"/>
      <c r="B30" s="76"/>
      <c r="C30" s="77"/>
      <c r="D30" s="76"/>
      <c r="E30" s="76"/>
      <c r="F30" s="78"/>
    </row>
    <row r="31" spans="1:7" ht="23.25">
      <c r="A31" s="79"/>
      <c r="B31" s="76"/>
      <c r="C31" s="77"/>
      <c r="D31" s="76"/>
      <c r="E31" s="76"/>
      <c r="F31" s="78"/>
    </row>
    <row r="32" spans="1:7" ht="23.25">
      <c r="A32" s="79"/>
      <c r="B32" s="76"/>
      <c r="C32" s="77"/>
      <c r="D32" s="76"/>
      <c r="E32" s="76"/>
      <c r="F32" s="78"/>
    </row>
    <row r="33" spans="1:6" ht="23.25">
      <c r="A33" s="79"/>
      <c r="B33" s="76"/>
      <c r="C33" s="77"/>
      <c r="D33" s="77"/>
      <c r="E33" s="76"/>
      <c r="F33" s="78"/>
    </row>
    <row r="34" spans="1:6" ht="24" thickBot="1">
      <c r="A34" s="81"/>
      <c r="B34" s="82"/>
      <c r="C34" s="83"/>
      <c r="D34" s="83"/>
      <c r="E34" s="82"/>
      <c r="F34" s="84"/>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ACDAE-FA9D-5E40-A8B7-AA05901F4847}">
  <sheetPr>
    <pageSetUpPr fitToPage="1"/>
  </sheetPr>
  <dimension ref="A1:H34"/>
  <sheetViews>
    <sheetView view="pageLayout" topLeftCell="A13" zoomScaleNormal="100" workbookViewId="0">
      <selection activeCell="F28" sqref="F28"/>
    </sheetView>
  </sheetViews>
  <sheetFormatPr defaultColWidth="11" defaultRowHeight="15.75"/>
  <cols>
    <col min="1" max="1" width="7.125" customWidth="1"/>
    <col min="2" max="2" width="31.375" customWidth="1"/>
    <col min="3" max="4" width="36.375" customWidth="1"/>
    <col min="5" max="5" width="11.875" customWidth="1"/>
    <col min="6" max="6" width="19.625" customWidth="1"/>
    <col min="7" max="8" width="23" customWidth="1"/>
  </cols>
  <sheetData>
    <row r="1" spans="1:8" ht="29.1" customHeight="1">
      <c r="A1" s="147" t="s">
        <v>37</v>
      </c>
      <c r="B1" s="148"/>
      <c r="C1" s="148"/>
      <c r="D1" s="148"/>
      <c r="E1" s="149"/>
      <c r="F1" s="8"/>
      <c r="G1" s="150" t="s">
        <v>10</v>
      </c>
      <c r="H1" s="150"/>
    </row>
    <row r="2" spans="1:8" ht="29.1" customHeight="1">
      <c r="A2" s="9" t="s">
        <v>5</v>
      </c>
      <c r="B2" s="62" t="s">
        <v>75</v>
      </c>
      <c r="C2" s="10" t="s">
        <v>0</v>
      </c>
      <c r="D2" s="10" t="s">
        <v>3</v>
      </c>
      <c r="E2" s="11" t="s">
        <v>1</v>
      </c>
      <c r="G2" s="15" t="s">
        <v>11</v>
      </c>
      <c r="H2" s="20">
        <v>2</v>
      </c>
    </row>
    <row r="3" spans="1:8" ht="29.1" customHeight="1">
      <c r="A3" s="2">
        <v>1</v>
      </c>
      <c r="B3" s="1" t="s">
        <v>71</v>
      </c>
      <c r="C3" s="1" t="s">
        <v>113</v>
      </c>
      <c r="D3" s="1" t="s">
        <v>71</v>
      </c>
      <c r="E3" s="3">
        <v>70.5</v>
      </c>
      <c r="G3" s="15" t="s">
        <v>13</v>
      </c>
      <c r="H3" s="20">
        <v>35</v>
      </c>
    </row>
    <row r="4" spans="1:8" ht="29.1" customHeight="1">
      <c r="A4" s="4">
        <v>2</v>
      </c>
      <c r="B4" s="1" t="s">
        <v>77</v>
      </c>
      <c r="C4" s="1" t="s">
        <v>116</v>
      </c>
      <c r="D4" s="1" t="s">
        <v>72</v>
      </c>
      <c r="E4" s="3">
        <v>69</v>
      </c>
      <c r="G4" s="15" t="s">
        <v>15</v>
      </c>
      <c r="H4" s="20">
        <f>H2*H3</f>
        <v>70</v>
      </c>
    </row>
    <row r="5" spans="1:8" ht="29.1" customHeight="1">
      <c r="A5" s="4">
        <v>3</v>
      </c>
      <c r="B5" s="1"/>
      <c r="C5" s="1"/>
      <c r="D5" s="1"/>
      <c r="E5" s="3"/>
      <c r="G5" s="15" t="s">
        <v>16</v>
      </c>
      <c r="H5" s="20">
        <f>20*2</f>
        <v>40</v>
      </c>
    </row>
    <row r="6" spans="1:8" ht="29.1" customHeight="1">
      <c r="A6" s="4">
        <v>4</v>
      </c>
      <c r="B6" s="1"/>
      <c r="C6" s="1"/>
      <c r="D6" s="1"/>
      <c r="E6" s="3"/>
      <c r="G6" s="15" t="s">
        <v>20</v>
      </c>
      <c r="H6" s="20">
        <f>H4-H5</f>
        <v>30</v>
      </c>
    </row>
    <row r="7" spans="1:8" ht="29.1" customHeight="1" thickBot="1">
      <c r="A7" s="4">
        <v>5</v>
      </c>
      <c r="B7" s="1"/>
      <c r="C7" s="1"/>
      <c r="D7" s="1"/>
      <c r="E7" s="3"/>
      <c r="G7" s="107" t="s">
        <v>136</v>
      </c>
      <c r="H7" s="21">
        <v>40</v>
      </c>
    </row>
    <row r="8" spans="1:8" ht="29.1" customHeight="1" thickTop="1">
      <c r="A8" s="4">
        <v>6</v>
      </c>
      <c r="B8" s="1"/>
      <c r="C8" s="1"/>
      <c r="D8" s="1"/>
      <c r="E8" s="3"/>
      <c r="G8" s="19" t="s">
        <v>14</v>
      </c>
      <c r="H8" s="27">
        <f>SUM(H6:H7)</f>
        <v>70</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134</v>
      </c>
      <c r="H11" s="23">
        <f>40+(H6*0.6)</f>
        <v>58</v>
      </c>
    </row>
    <row r="12" spans="1:8" ht="29.1" customHeight="1">
      <c r="A12" s="4">
        <v>10</v>
      </c>
      <c r="B12" s="1"/>
      <c r="C12" s="1"/>
      <c r="D12" s="1"/>
      <c r="E12" s="3"/>
      <c r="G12" s="15" t="s">
        <v>135</v>
      </c>
      <c r="H12" s="23">
        <f>H6*0.4</f>
        <v>12</v>
      </c>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70</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71</v>
      </c>
      <c r="C19" s="1" t="s">
        <v>113</v>
      </c>
      <c r="D19" s="1" t="s">
        <v>71</v>
      </c>
      <c r="E19" s="3">
        <v>70.5</v>
      </c>
      <c r="F19" s="24">
        <f t="shared" ref="F19:G21" si="0">H11</f>
        <v>58</v>
      </c>
      <c r="G19" s="29">
        <f t="shared" si="0"/>
        <v>0</v>
      </c>
    </row>
    <row r="20" spans="1:7" ht="29.1" customHeight="1">
      <c r="A20" s="4" t="s">
        <v>7</v>
      </c>
      <c r="B20" s="1" t="s">
        <v>77</v>
      </c>
      <c r="C20" s="1" t="s">
        <v>116</v>
      </c>
      <c r="D20" s="1" t="s">
        <v>72</v>
      </c>
      <c r="E20" s="76">
        <v>69</v>
      </c>
      <c r="F20" s="24">
        <f t="shared" si="0"/>
        <v>12</v>
      </c>
      <c r="G20" s="29">
        <f t="shared" si="0"/>
        <v>0</v>
      </c>
    </row>
    <row r="21" spans="1:7" ht="29.1" customHeight="1" thickBot="1">
      <c r="A21" s="22" t="s">
        <v>8</v>
      </c>
      <c r="B21" s="18"/>
      <c r="C21" s="18"/>
      <c r="D21" s="18"/>
      <c r="E21" s="18"/>
      <c r="F21" s="25">
        <f t="shared" si="0"/>
        <v>0</v>
      </c>
      <c r="G21" s="30">
        <f t="shared" si="0"/>
        <v>0</v>
      </c>
    </row>
    <row r="22" spans="1:7" ht="29.1" customHeight="1" thickTop="1" thickBot="1">
      <c r="A22" s="154" t="s">
        <v>22</v>
      </c>
      <c r="B22" s="155"/>
      <c r="C22" s="155"/>
      <c r="D22" s="155"/>
      <c r="E22" s="156"/>
      <c r="F22" s="26">
        <f>SUM(F19:F21)</f>
        <v>70</v>
      </c>
      <c r="G22" s="26"/>
    </row>
    <row r="23" spans="1:7" ht="16.5" thickBot="1"/>
    <row r="24" spans="1:7" ht="23.25">
      <c r="A24" s="160" t="s">
        <v>37</v>
      </c>
      <c r="B24" s="161"/>
      <c r="C24" s="161"/>
      <c r="D24" s="161"/>
      <c r="E24" s="161"/>
      <c r="F24" s="162"/>
    </row>
    <row r="25" spans="1:7" ht="23.25">
      <c r="A25" s="72" t="s">
        <v>105</v>
      </c>
      <c r="B25" s="73" t="s">
        <v>75</v>
      </c>
      <c r="C25" s="73" t="s">
        <v>0</v>
      </c>
      <c r="D25" s="73" t="s">
        <v>3</v>
      </c>
      <c r="E25" s="73" t="s">
        <v>1</v>
      </c>
      <c r="F25" s="74" t="s">
        <v>107</v>
      </c>
    </row>
    <row r="26" spans="1:7" ht="23.25">
      <c r="A26" s="75"/>
      <c r="B26" s="1" t="s">
        <v>71</v>
      </c>
      <c r="C26" s="1" t="s">
        <v>113</v>
      </c>
      <c r="D26" s="1" t="s">
        <v>71</v>
      </c>
      <c r="E26" s="3">
        <v>70.5</v>
      </c>
      <c r="F26" s="78">
        <v>3</v>
      </c>
    </row>
    <row r="27" spans="1:7" ht="23.25">
      <c r="A27" s="79"/>
      <c r="B27" s="1" t="s">
        <v>77</v>
      </c>
      <c r="C27" s="1" t="s">
        <v>116</v>
      </c>
      <c r="D27" s="1" t="s">
        <v>72</v>
      </c>
      <c r="E27" s="76">
        <v>69</v>
      </c>
      <c r="F27" s="78">
        <v>1</v>
      </c>
    </row>
    <row r="28" spans="1:7" ht="23.25">
      <c r="A28" s="79"/>
      <c r="B28" s="80"/>
      <c r="C28" s="77"/>
      <c r="D28" s="76"/>
      <c r="E28" s="76"/>
      <c r="F28" s="78"/>
    </row>
    <row r="29" spans="1:7" ht="23.25">
      <c r="A29" s="79"/>
      <c r="B29" s="76"/>
      <c r="C29" s="77"/>
      <c r="D29" s="76"/>
      <c r="E29" s="76"/>
      <c r="F29" s="78"/>
    </row>
    <row r="30" spans="1:7" ht="23.25">
      <c r="A30" s="79"/>
      <c r="B30" s="76"/>
      <c r="C30" s="77"/>
      <c r="D30" s="76"/>
      <c r="E30" s="76"/>
      <c r="F30" s="78"/>
    </row>
    <row r="31" spans="1:7" ht="23.25">
      <c r="A31" s="79"/>
      <c r="B31" s="76"/>
      <c r="C31" s="77"/>
      <c r="D31" s="76"/>
      <c r="E31" s="76"/>
      <c r="F31" s="78"/>
    </row>
    <row r="32" spans="1:7" ht="23.25">
      <c r="A32" s="79"/>
      <c r="B32" s="76"/>
      <c r="C32" s="77"/>
      <c r="D32" s="76"/>
      <c r="E32" s="76"/>
      <c r="F32" s="78"/>
    </row>
    <row r="33" spans="1:6" ht="23.25">
      <c r="A33" s="79"/>
      <c r="B33" s="76"/>
      <c r="C33" s="77"/>
      <c r="D33" s="77"/>
      <c r="E33" s="76"/>
      <c r="F33" s="78"/>
    </row>
    <row r="34" spans="1:6" ht="24" thickBot="1">
      <c r="A34" s="81"/>
      <c r="B34" s="82"/>
      <c r="C34" s="83"/>
      <c r="D34" s="83"/>
      <c r="E34" s="82"/>
      <c r="F34" s="84"/>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D7BE0-8391-FB47-A082-25B3FA4B7C27}">
  <sheetPr>
    <pageSetUpPr fitToPage="1"/>
  </sheetPr>
  <dimension ref="A1:H34"/>
  <sheetViews>
    <sheetView view="pageLayout" topLeftCell="D16" zoomScaleNormal="100" workbookViewId="0">
      <selection activeCell="F26" sqref="F26"/>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38</v>
      </c>
      <c r="B1" s="148"/>
      <c r="C1" s="148"/>
      <c r="D1" s="148"/>
      <c r="E1" s="149"/>
      <c r="F1" s="8"/>
      <c r="G1" s="150" t="s">
        <v>10</v>
      </c>
      <c r="H1" s="150"/>
    </row>
    <row r="2" spans="1:8" ht="29.1" customHeight="1">
      <c r="A2" s="9" t="s">
        <v>5</v>
      </c>
      <c r="B2" s="62" t="s">
        <v>75</v>
      </c>
      <c r="C2" s="10" t="s">
        <v>0</v>
      </c>
      <c r="D2" s="10" t="s">
        <v>3</v>
      </c>
      <c r="E2" s="11" t="s">
        <v>1</v>
      </c>
      <c r="G2" s="15" t="s">
        <v>11</v>
      </c>
      <c r="H2" s="20">
        <v>1</v>
      </c>
    </row>
    <row r="3" spans="1:8" ht="29.1" customHeight="1">
      <c r="A3" s="2">
        <v>1</v>
      </c>
      <c r="B3" s="1" t="s">
        <v>93</v>
      </c>
      <c r="C3" s="16" t="s">
        <v>48</v>
      </c>
      <c r="D3" s="1" t="s">
        <v>94</v>
      </c>
      <c r="E3" s="3">
        <v>74</v>
      </c>
      <c r="G3" s="15" t="s">
        <v>13</v>
      </c>
      <c r="H3" s="20">
        <v>20</v>
      </c>
    </row>
    <row r="4" spans="1:8" ht="29.1" customHeight="1">
      <c r="A4" s="4">
        <v>2</v>
      </c>
      <c r="B4" s="1"/>
      <c r="C4" s="1"/>
      <c r="D4" s="1"/>
      <c r="E4" s="3"/>
      <c r="G4" s="15" t="s">
        <v>15</v>
      </c>
      <c r="H4" s="20">
        <f>H2*H3</f>
        <v>20</v>
      </c>
    </row>
    <row r="5" spans="1:8" ht="29.1" customHeight="1">
      <c r="A5" s="4">
        <v>3</v>
      </c>
      <c r="B5" s="1"/>
      <c r="C5" s="1"/>
      <c r="D5" s="1"/>
      <c r="E5" s="3"/>
      <c r="G5" s="15" t="s">
        <v>16</v>
      </c>
      <c r="H5" s="20">
        <f>10*H2</f>
        <v>10</v>
      </c>
    </row>
    <row r="6" spans="1:8" ht="29.1" customHeight="1">
      <c r="A6" s="4">
        <v>4</v>
      </c>
      <c r="B6" s="1"/>
      <c r="C6" s="1"/>
      <c r="D6" s="1"/>
      <c r="E6" s="3"/>
      <c r="G6" s="15" t="s">
        <v>20</v>
      </c>
      <c r="H6" s="20">
        <f>H4-H5</f>
        <v>10</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10</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133</v>
      </c>
      <c r="H11" s="23">
        <f>H8</f>
        <v>10</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10</v>
      </c>
    </row>
    <row r="15" spans="1:8" ht="29.1" customHeight="1">
      <c r="A15" s="4">
        <v>13</v>
      </c>
      <c r="B15" s="1"/>
      <c r="C15" s="1"/>
      <c r="D15" s="1"/>
      <c r="E15" s="3"/>
    </row>
    <row r="16" spans="1:8" ht="15.95" customHeight="1"/>
    <row r="17" spans="1:7" ht="15.95" customHeight="1" thickBot="1"/>
    <row r="18" spans="1:7" ht="29.1" customHeight="1">
      <c r="A18" s="12" t="s">
        <v>2</v>
      </c>
      <c r="B18" s="62" t="s">
        <v>75</v>
      </c>
      <c r="C18" s="13" t="s">
        <v>0</v>
      </c>
      <c r="D18" s="13" t="s">
        <v>3</v>
      </c>
      <c r="E18" s="13" t="s">
        <v>1</v>
      </c>
      <c r="F18" s="14" t="s">
        <v>9</v>
      </c>
      <c r="G18" s="14" t="s">
        <v>24</v>
      </c>
    </row>
    <row r="19" spans="1:7" ht="29.1" customHeight="1">
      <c r="A19" s="4" t="s">
        <v>6</v>
      </c>
      <c r="B19" s="1" t="s">
        <v>93</v>
      </c>
      <c r="C19" s="16" t="s">
        <v>48</v>
      </c>
      <c r="D19" s="1" t="s">
        <v>94</v>
      </c>
      <c r="E19" s="76">
        <v>74</v>
      </c>
      <c r="F19" s="24">
        <f>H11</f>
        <v>10</v>
      </c>
      <c r="G19" s="29">
        <f t="shared" ref="F19:G21" si="0">I11</f>
        <v>0</v>
      </c>
    </row>
    <row r="20" spans="1:7" ht="29.1" customHeight="1">
      <c r="A20" s="4" t="s">
        <v>7</v>
      </c>
      <c r="B20" s="16"/>
      <c r="C20" s="16"/>
      <c r="D20" s="16"/>
      <c r="E20" s="16"/>
      <c r="F20" s="24">
        <f t="shared" si="0"/>
        <v>0</v>
      </c>
      <c r="G20" s="29">
        <f t="shared" si="0"/>
        <v>0</v>
      </c>
    </row>
    <row r="21" spans="1:7" ht="29.1" customHeight="1" thickBot="1">
      <c r="A21" s="22" t="s">
        <v>8</v>
      </c>
      <c r="B21" s="18"/>
      <c r="C21" s="18"/>
      <c r="D21" s="18"/>
      <c r="E21" s="18"/>
      <c r="F21" s="25">
        <f t="shared" si="0"/>
        <v>0</v>
      </c>
      <c r="G21" s="30">
        <f t="shared" si="0"/>
        <v>0</v>
      </c>
    </row>
    <row r="22" spans="1:7" ht="29.1" customHeight="1" thickTop="1" thickBot="1">
      <c r="A22" s="157" t="s">
        <v>22</v>
      </c>
      <c r="B22" s="158"/>
      <c r="C22" s="158"/>
      <c r="D22" s="158"/>
      <c r="E22" s="159"/>
      <c r="F22" s="26">
        <f>SUM(F19:F21)</f>
        <v>10</v>
      </c>
      <c r="G22" s="26"/>
    </row>
    <row r="23" spans="1:7" ht="16.5" thickBot="1"/>
    <row r="24" spans="1:7" ht="23.25">
      <c r="A24" s="160" t="s">
        <v>38</v>
      </c>
      <c r="B24" s="161"/>
      <c r="C24" s="161"/>
      <c r="D24" s="161"/>
      <c r="E24" s="161"/>
      <c r="F24" s="162"/>
    </row>
    <row r="25" spans="1:7" ht="23.25">
      <c r="A25" s="72" t="s">
        <v>105</v>
      </c>
      <c r="B25" s="73" t="s">
        <v>75</v>
      </c>
      <c r="C25" s="73" t="s">
        <v>0</v>
      </c>
      <c r="D25" s="73" t="s">
        <v>3</v>
      </c>
      <c r="E25" s="73" t="s">
        <v>1</v>
      </c>
      <c r="F25" s="74" t="s">
        <v>107</v>
      </c>
    </row>
    <row r="26" spans="1:7" ht="23.25">
      <c r="A26" s="75" t="s">
        <v>123</v>
      </c>
      <c r="B26" s="1" t="s">
        <v>93</v>
      </c>
      <c r="C26" s="16" t="s">
        <v>48</v>
      </c>
      <c r="D26" s="1" t="s">
        <v>94</v>
      </c>
      <c r="E26" s="76">
        <v>74</v>
      </c>
      <c r="F26" s="78">
        <v>1</v>
      </c>
    </row>
    <row r="27" spans="1:7" ht="23.25">
      <c r="A27" s="79"/>
      <c r="B27" s="80"/>
      <c r="C27" s="77"/>
      <c r="D27" s="76"/>
      <c r="E27" s="76"/>
      <c r="F27" s="78"/>
    </row>
    <row r="28" spans="1:7" ht="23.25">
      <c r="A28" s="79"/>
      <c r="B28" s="80"/>
      <c r="C28" s="77"/>
      <c r="D28" s="76"/>
      <c r="E28" s="76"/>
      <c r="F28" s="78"/>
    </row>
    <row r="29" spans="1:7" ht="23.25">
      <c r="A29" s="79"/>
      <c r="B29" s="76"/>
      <c r="C29" s="77"/>
      <c r="D29" s="76"/>
      <c r="E29" s="76"/>
      <c r="F29" s="78"/>
    </row>
    <row r="30" spans="1:7" ht="23.25">
      <c r="A30" s="79"/>
      <c r="B30" s="76"/>
      <c r="C30" s="77"/>
      <c r="D30" s="76"/>
      <c r="E30" s="76"/>
      <c r="F30" s="78"/>
    </row>
    <row r="31" spans="1:7" ht="23.25">
      <c r="A31" s="79"/>
      <c r="B31" s="76"/>
      <c r="C31" s="77"/>
      <c r="D31" s="76"/>
      <c r="E31" s="76"/>
      <c r="F31" s="78"/>
    </row>
    <row r="32" spans="1:7" ht="23.25">
      <c r="A32" s="79"/>
      <c r="B32" s="76"/>
      <c r="C32" s="77"/>
      <c r="D32" s="76"/>
      <c r="E32" s="76"/>
      <c r="F32" s="78"/>
    </row>
    <row r="33" spans="1:6" ht="23.25">
      <c r="A33" s="79"/>
      <c r="B33" s="76"/>
      <c r="C33" s="77"/>
      <c r="D33" s="77"/>
      <c r="E33" s="76"/>
      <c r="F33" s="78"/>
    </row>
    <row r="34" spans="1:6" ht="24" thickBot="1">
      <c r="A34" s="81"/>
      <c r="B34" s="82"/>
      <c r="C34" s="83"/>
      <c r="D34" s="83"/>
      <c r="E34" s="82"/>
      <c r="F34" s="84"/>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78702-61AD-9042-A7E6-774FD201F755}">
  <sheetPr>
    <pageSetUpPr fitToPage="1"/>
  </sheetPr>
  <dimension ref="A1:J30"/>
  <sheetViews>
    <sheetView view="pageLayout" topLeftCell="D12" zoomScaleNormal="100" workbookViewId="0">
      <selection activeCell="F27" sqref="F27"/>
    </sheetView>
  </sheetViews>
  <sheetFormatPr defaultColWidth="11" defaultRowHeight="15.75"/>
  <cols>
    <col min="1" max="1" width="7.5" customWidth="1"/>
    <col min="2" max="2" width="30.375" customWidth="1"/>
    <col min="3" max="4" width="36.375" customWidth="1"/>
    <col min="5" max="6" width="12.375" customWidth="1"/>
    <col min="7" max="7" width="13.125" bestFit="1" customWidth="1"/>
    <col min="8" max="8" width="19.625" customWidth="1"/>
    <col min="9" max="10" width="23" customWidth="1"/>
  </cols>
  <sheetData>
    <row r="1" spans="1:10" ht="29.1" customHeight="1">
      <c r="A1" s="147" t="s">
        <v>127</v>
      </c>
      <c r="B1" s="148"/>
      <c r="C1" s="148"/>
      <c r="D1" s="148"/>
      <c r="E1" s="148"/>
      <c r="F1" s="148"/>
      <c r="G1" s="149"/>
      <c r="H1" s="8"/>
      <c r="I1" s="150" t="s">
        <v>10</v>
      </c>
      <c r="J1" s="150"/>
    </row>
    <row r="2" spans="1:10" ht="29.1" customHeight="1">
      <c r="A2" s="9" t="s">
        <v>5</v>
      </c>
      <c r="B2" s="10" t="s">
        <v>75</v>
      </c>
      <c r="C2" s="10" t="s">
        <v>0</v>
      </c>
      <c r="D2" s="10" t="s">
        <v>3</v>
      </c>
      <c r="E2" s="103" t="s">
        <v>128</v>
      </c>
      <c r="F2" s="103" t="s">
        <v>129</v>
      </c>
      <c r="G2" s="104" t="s">
        <v>130</v>
      </c>
      <c r="I2" s="15" t="s">
        <v>11</v>
      </c>
      <c r="J2" s="33">
        <v>5</v>
      </c>
    </row>
    <row r="3" spans="1:10" ht="29.1" customHeight="1">
      <c r="A3" s="2">
        <v>1</v>
      </c>
      <c r="B3" s="1" t="s">
        <v>88</v>
      </c>
      <c r="C3" s="1" t="s">
        <v>89</v>
      </c>
      <c r="D3" s="1" t="s">
        <v>89</v>
      </c>
      <c r="E3" s="101">
        <v>17.97</v>
      </c>
      <c r="F3" s="101">
        <f>20.91+5</f>
        <v>25.91</v>
      </c>
      <c r="G3" s="3">
        <f>SUM(E3:F3)/2</f>
        <v>21.939999999999998</v>
      </c>
      <c r="I3" s="15" t="s">
        <v>13</v>
      </c>
      <c r="J3" s="20">
        <v>25</v>
      </c>
    </row>
    <row r="4" spans="1:10" ht="29.1" customHeight="1">
      <c r="A4" s="4">
        <v>2</v>
      </c>
      <c r="B4" s="1" t="s">
        <v>131</v>
      </c>
      <c r="C4" s="1" t="s">
        <v>117</v>
      </c>
      <c r="D4" s="1" t="s">
        <v>60</v>
      </c>
      <c r="E4" s="101">
        <v>20.23</v>
      </c>
      <c r="F4" s="101">
        <f>28.86+5</f>
        <v>33.86</v>
      </c>
      <c r="G4" s="3">
        <f t="shared" ref="G4:G7" si="0">SUM(E4:F4)/2</f>
        <v>27.045000000000002</v>
      </c>
      <c r="I4" s="15" t="s">
        <v>15</v>
      </c>
      <c r="J4" s="20">
        <f>J2*J3</f>
        <v>125</v>
      </c>
    </row>
    <row r="5" spans="1:10" ht="29.1" customHeight="1">
      <c r="A5" s="4">
        <v>3</v>
      </c>
      <c r="B5" s="1" t="s">
        <v>93</v>
      </c>
      <c r="C5" s="16" t="s">
        <v>59</v>
      </c>
      <c r="D5" s="1" t="s">
        <v>93</v>
      </c>
      <c r="E5" s="101">
        <v>18.420000000000002</v>
      </c>
      <c r="F5" s="101">
        <v>19.079999999999998</v>
      </c>
      <c r="G5" s="3">
        <f t="shared" si="0"/>
        <v>18.75</v>
      </c>
      <c r="I5" s="15" t="s">
        <v>20</v>
      </c>
      <c r="J5" s="20">
        <f>J4</f>
        <v>125</v>
      </c>
    </row>
    <row r="6" spans="1:10" ht="29.1" customHeight="1" thickBot="1">
      <c r="A6" s="4">
        <v>4</v>
      </c>
      <c r="B6" s="1" t="s">
        <v>91</v>
      </c>
      <c r="C6" s="1" t="s">
        <v>112</v>
      </c>
      <c r="D6" s="1" t="s">
        <v>91</v>
      </c>
      <c r="E6" s="101">
        <v>20.03</v>
      </c>
      <c r="F6" s="101">
        <v>18.86</v>
      </c>
      <c r="G6" s="3">
        <f t="shared" si="0"/>
        <v>19.445</v>
      </c>
      <c r="I6" s="17" t="s">
        <v>12</v>
      </c>
      <c r="J6" s="21">
        <v>0</v>
      </c>
    </row>
    <row r="7" spans="1:10" ht="29.1" customHeight="1" thickTop="1">
      <c r="A7" s="4">
        <v>5</v>
      </c>
      <c r="B7" s="1" t="s">
        <v>118</v>
      </c>
      <c r="C7" s="1" t="s">
        <v>119</v>
      </c>
      <c r="D7" s="1" t="s">
        <v>60</v>
      </c>
      <c r="E7" s="101">
        <v>27.99</v>
      </c>
      <c r="F7" s="101">
        <v>18.489999999999998</v>
      </c>
      <c r="G7" s="3">
        <f t="shared" si="0"/>
        <v>23.24</v>
      </c>
      <c r="I7" s="19" t="s">
        <v>14</v>
      </c>
      <c r="J7" s="27">
        <f>SUM(J5:J6)</f>
        <v>125</v>
      </c>
    </row>
    <row r="8" spans="1:10" ht="29.1" customHeight="1">
      <c r="A8" s="4">
        <v>6</v>
      </c>
      <c r="B8" s="1"/>
      <c r="C8" s="1"/>
      <c r="D8" s="1"/>
      <c r="E8" s="101"/>
      <c r="F8" s="101"/>
      <c r="G8" s="3"/>
      <c r="I8" s="153"/>
      <c r="J8" s="153"/>
    </row>
    <row r="9" spans="1:10" ht="29.1" customHeight="1">
      <c r="A9" s="4">
        <v>7</v>
      </c>
      <c r="C9" s="1"/>
      <c r="D9" s="1"/>
      <c r="E9" s="101"/>
      <c r="F9" s="101"/>
      <c r="G9" s="3"/>
      <c r="I9" s="150" t="s">
        <v>21</v>
      </c>
      <c r="J9" s="150"/>
    </row>
    <row r="10" spans="1:10" ht="29.1" customHeight="1" thickBot="1">
      <c r="A10" s="4">
        <v>8</v>
      </c>
      <c r="B10" s="1"/>
      <c r="C10" s="1"/>
      <c r="D10" s="1"/>
      <c r="E10" s="101"/>
      <c r="F10" s="101"/>
      <c r="G10" s="3"/>
      <c r="I10" s="17" t="s">
        <v>132</v>
      </c>
      <c r="J10" s="28">
        <f>J7</f>
        <v>125</v>
      </c>
    </row>
    <row r="11" spans="1:10" ht="29.1" customHeight="1" thickTop="1">
      <c r="A11" s="4">
        <v>9</v>
      </c>
      <c r="B11" s="1"/>
      <c r="C11" s="1"/>
      <c r="D11" s="1"/>
      <c r="E11" s="101"/>
      <c r="F11" s="101"/>
      <c r="G11" s="3"/>
      <c r="I11" s="19" t="s">
        <v>14</v>
      </c>
      <c r="J11" s="27">
        <f>SUM(J10:J10)</f>
        <v>125</v>
      </c>
    </row>
    <row r="12" spans="1:10" ht="29.1" customHeight="1">
      <c r="A12" s="4">
        <v>12</v>
      </c>
      <c r="B12" s="1"/>
      <c r="C12" s="1"/>
      <c r="D12" s="1"/>
      <c r="E12" s="101"/>
      <c r="F12" s="101"/>
      <c r="G12" s="3"/>
    </row>
    <row r="13" spans="1:10" ht="29.1" customHeight="1">
      <c r="A13" s="4">
        <v>13</v>
      </c>
      <c r="B13" s="1"/>
      <c r="C13" s="1"/>
      <c r="D13" s="1"/>
      <c r="E13" s="101"/>
      <c r="F13" s="101"/>
      <c r="G13" s="3"/>
    </row>
    <row r="14" spans="1:10" ht="29.1" customHeight="1">
      <c r="A14" s="4">
        <v>14</v>
      </c>
      <c r="B14" s="1"/>
      <c r="C14" s="1"/>
      <c r="D14" s="1"/>
      <c r="E14" s="101"/>
      <c r="F14" s="101"/>
      <c r="G14" s="3"/>
    </row>
    <row r="15" spans="1:10" ht="29.1" customHeight="1" thickBot="1">
      <c r="A15" s="5">
        <v>15</v>
      </c>
      <c r="B15" s="6"/>
      <c r="C15" s="6"/>
      <c r="D15" s="6"/>
      <c r="E15" s="102"/>
      <c r="F15" s="102"/>
      <c r="G15" s="7"/>
    </row>
    <row r="16" spans="1:10" ht="29.1" customHeight="1"/>
    <row r="17" spans="1:9" ht="29.1" customHeight="1" thickBot="1"/>
    <row r="18" spans="1:9" ht="29.1" customHeight="1">
      <c r="A18" s="12" t="s">
        <v>2</v>
      </c>
      <c r="B18" s="13" t="s">
        <v>23</v>
      </c>
      <c r="C18" s="13" t="s">
        <v>0</v>
      </c>
      <c r="D18" s="13" t="s">
        <v>3</v>
      </c>
      <c r="E18" s="105" t="s">
        <v>128</v>
      </c>
      <c r="F18" s="105" t="s">
        <v>129</v>
      </c>
      <c r="G18" s="106" t="s">
        <v>130</v>
      </c>
      <c r="H18" s="14" t="s">
        <v>9</v>
      </c>
      <c r="I18" s="14" t="s">
        <v>24</v>
      </c>
    </row>
    <row r="19" spans="1:9" ht="27.95" customHeight="1" thickBot="1">
      <c r="A19" s="4" t="s">
        <v>106</v>
      </c>
      <c r="B19" s="1" t="s">
        <v>93</v>
      </c>
      <c r="C19" s="16" t="s">
        <v>59</v>
      </c>
      <c r="D19" s="1" t="s">
        <v>93</v>
      </c>
      <c r="E19" s="101">
        <v>18.420000000000002</v>
      </c>
      <c r="F19" s="101">
        <v>19.079999999999998</v>
      </c>
      <c r="G19" s="3">
        <f>SUM(E19:F19)/2</f>
        <v>18.75</v>
      </c>
      <c r="H19" s="25">
        <f>J11</f>
        <v>125</v>
      </c>
      <c r="I19" s="29">
        <f>K8</f>
        <v>0</v>
      </c>
    </row>
    <row r="20" spans="1:9" ht="29.1" customHeight="1" thickTop="1" thickBot="1">
      <c r="A20" s="154" t="s">
        <v>22</v>
      </c>
      <c r="B20" s="155"/>
      <c r="C20" s="155"/>
      <c r="D20" s="155"/>
      <c r="E20" s="155"/>
      <c r="F20" s="155"/>
      <c r="G20" s="156"/>
      <c r="H20" s="26">
        <f>SUM(H19:H19)</f>
        <v>125</v>
      </c>
      <c r="I20" s="26"/>
    </row>
    <row r="21" spans="1:9" ht="29.1" customHeight="1" thickBot="1"/>
    <row r="22" spans="1:9" ht="29.1" customHeight="1">
      <c r="A22" s="147" t="s">
        <v>127</v>
      </c>
      <c r="B22" s="148"/>
      <c r="C22" s="148"/>
      <c r="D22" s="148"/>
      <c r="E22" s="148"/>
      <c r="F22" s="148"/>
      <c r="G22" s="149"/>
    </row>
    <row r="23" spans="1:9" ht="23.25">
      <c r="A23" s="9" t="s">
        <v>5</v>
      </c>
      <c r="B23" s="10" t="s">
        <v>75</v>
      </c>
      <c r="C23" s="10" t="s">
        <v>0</v>
      </c>
      <c r="D23" s="10" t="s">
        <v>3</v>
      </c>
      <c r="E23" s="103" t="s">
        <v>128</v>
      </c>
      <c r="F23" s="103" t="s">
        <v>129</v>
      </c>
      <c r="G23" s="103" t="s">
        <v>130</v>
      </c>
      <c r="H23" s="163" t="s">
        <v>138</v>
      </c>
    </row>
    <row r="24" spans="1:9" ht="23.25">
      <c r="A24" s="2">
        <v>1</v>
      </c>
      <c r="B24" s="1" t="s">
        <v>93</v>
      </c>
      <c r="C24" s="16" t="s">
        <v>59</v>
      </c>
      <c r="D24" s="1" t="s">
        <v>93</v>
      </c>
      <c r="E24" s="101">
        <v>18.420000000000002</v>
      </c>
      <c r="F24" s="101">
        <v>19.079999999999998</v>
      </c>
      <c r="G24" s="101">
        <f>SUM(E24:F24)/2</f>
        <v>18.75</v>
      </c>
      <c r="H24" s="163">
        <v>9</v>
      </c>
    </row>
    <row r="25" spans="1:9" ht="23.25">
      <c r="A25" s="4">
        <v>2</v>
      </c>
      <c r="B25" s="1" t="s">
        <v>91</v>
      </c>
      <c r="C25" s="1" t="s">
        <v>112</v>
      </c>
      <c r="D25" s="1" t="s">
        <v>91</v>
      </c>
      <c r="E25" s="101">
        <v>20.03</v>
      </c>
      <c r="F25" s="101">
        <v>18.86</v>
      </c>
      <c r="G25" s="101">
        <f>SUM(E25:F25)/2</f>
        <v>19.445</v>
      </c>
      <c r="H25" s="163">
        <v>7</v>
      </c>
    </row>
    <row r="26" spans="1:9" ht="23.25">
      <c r="A26" s="4">
        <v>3</v>
      </c>
      <c r="B26" s="1" t="s">
        <v>88</v>
      </c>
      <c r="C26" s="1" t="s">
        <v>89</v>
      </c>
      <c r="D26" s="1" t="s">
        <v>89</v>
      </c>
      <c r="E26" s="101">
        <v>17.97</v>
      </c>
      <c r="F26" s="101">
        <f>20.91+5</f>
        <v>25.91</v>
      </c>
      <c r="G26" s="101">
        <f>SUM(E26:F26)/2</f>
        <v>21.939999999999998</v>
      </c>
      <c r="H26" s="163">
        <v>5</v>
      </c>
    </row>
    <row r="27" spans="1:9" ht="23.25">
      <c r="A27" s="4">
        <v>4</v>
      </c>
      <c r="B27" s="1" t="s">
        <v>118</v>
      </c>
      <c r="C27" s="1" t="s">
        <v>119</v>
      </c>
      <c r="D27" s="1" t="s">
        <v>60</v>
      </c>
      <c r="E27" s="101">
        <v>27.99</v>
      </c>
      <c r="F27" s="101">
        <v>18.489999999999998</v>
      </c>
      <c r="G27" s="101">
        <f>SUM(E27:F27)/2</f>
        <v>23.24</v>
      </c>
      <c r="H27" s="163">
        <v>3</v>
      </c>
    </row>
    <row r="28" spans="1:9" ht="23.25">
      <c r="A28" s="4">
        <v>5</v>
      </c>
      <c r="B28" s="1" t="s">
        <v>131</v>
      </c>
      <c r="C28" s="1" t="s">
        <v>117</v>
      </c>
      <c r="D28" s="1" t="s">
        <v>60</v>
      </c>
      <c r="E28" s="101">
        <v>20.23</v>
      </c>
      <c r="F28" s="101">
        <f>28.86+5</f>
        <v>33.86</v>
      </c>
      <c r="G28" s="101">
        <f>SUM(E28:F28)/2</f>
        <v>27.045000000000002</v>
      </c>
      <c r="H28" s="163">
        <v>1</v>
      </c>
    </row>
    <row r="29" spans="1:9" ht="23.25">
      <c r="A29" s="4"/>
      <c r="B29" s="1"/>
      <c r="C29" s="1"/>
      <c r="D29" s="1"/>
      <c r="E29" s="101"/>
      <c r="F29" s="101"/>
      <c r="G29" s="101"/>
      <c r="H29" s="163"/>
    </row>
    <row r="30" spans="1:9" ht="24" thickBot="1">
      <c r="A30" s="5"/>
      <c r="B30" s="6"/>
      <c r="C30" s="6"/>
      <c r="D30" s="6"/>
      <c r="E30" s="102"/>
      <c r="F30" s="102"/>
      <c r="G30" s="102"/>
      <c r="H30" s="163"/>
    </row>
  </sheetData>
  <sortState ref="A24:G28">
    <sortCondition ref="G24:G28"/>
  </sortState>
  <mergeCells count="6">
    <mergeCell ref="A20:G20"/>
    <mergeCell ref="A22:G22"/>
    <mergeCell ref="A1:G1"/>
    <mergeCell ref="I1:J1"/>
    <mergeCell ref="I8:J8"/>
    <mergeCell ref="I9:J9"/>
  </mergeCells>
  <pageMargins left="0.7" right="0.7" top="0.75" bottom="0.75" header="0.3" footer="0.3"/>
  <pageSetup scale="52" orientation="landscape" r:id="rId1"/>
  <headerFooter>
    <oddHeader>&amp;C&amp;"Calibri (Body)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388AE6-B5A2-1E4A-BDAA-A23E5A4AA803}">
  <sheetPr>
    <pageSetUpPr fitToPage="1"/>
  </sheetPr>
  <dimension ref="A1:H38"/>
  <sheetViews>
    <sheetView view="pageLayout" zoomScaleNormal="100" workbookViewId="0">
      <selection activeCell="D32" sqref="D32"/>
    </sheetView>
  </sheetViews>
  <sheetFormatPr defaultColWidth="11" defaultRowHeight="15.75"/>
  <cols>
    <col min="1" max="1" width="9.375" bestFit="1" customWidth="1"/>
    <col min="2" max="2" width="28.5" customWidth="1"/>
    <col min="3" max="3" width="36.375" customWidth="1"/>
    <col min="4" max="4" width="32" customWidth="1"/>
    <col min="5" max="6" width="16.875" customWidth="1"/>
    <col min="7" max="8" width="23" customWidth="1"/>
  </cols>
  <sheetData>
    <row r="1" spans="1:8" ht="29.1" customHeight="1">
      <c r="A1" s="147" t="s">
        <v>4</v>
      </c>
      <c r="B1" s="148"/>
      <c r="C1" s="148"/>
      <c r="D1" s="148"/>
      <c r="E1" s="149"/>
      <c r="F1" s="8"/>
      <c r="G1" s="150" t="s">
        <v>10</v>
      </c>
      <c r="H1" s="150"/>
    </row>
    <row r="2" spans="1:8" ht="29.1" customHeight="1">
      <c r="A2" s="9" t="s">
        <v>5</v>
      </c>
      <c r="B2" s="10" t="s">
        <v>75</v>
      </c>
      <c r="C2" s="10" t="s">
        <v>0</v>
      </c>
      <c r="D2" s="10" t="s">
        <v>3</v>
      </c>
      <c r="E2" s="11" t="s">
        <v>1</v>
      </c>
      <c r="G2" s="15" t="s">
        <v>11</v>
      </c>
      <c r="H2" s="20">
        <v>11</v>
      </c>
    </row>
    <row r="3" spans="1:8" ht="29.1" customHeight="1">
      <c r="A3" s="2">
        <v>1</v>
      </c>
      <c r="B3" s="1" t="s">
        <v>76</v>
      </c>
      <c r="C3" s="16" t="s">
        <v>40</v>
      </c>
      <c r="D3" s="16" t="s">
        <v>62</v>
      </c>
      <c r="E3" s="57">
        <v>71</v>
      </c>
      <c r="G3" s="15" t="s">
        <v>13</v>
      </c>
      <c r="H3" s="20">
        <v>110</v>
      </c>
    </row>
    <row r="4" spans="1:8" ht="29.1" customHeight="1">
      <c r="A4" s="4">
        <v>2</v>
      </c>
      <c r="B4" s="1" t="s">
        <v>65</v>
      </c>
      <c r="C4" s="16" t="s">
        <v>55</v>
      </c>
      <c r="D4" s="1" t="s">
        <v>65</v>
      </c>
      <c r="E4" s="57">
        <v>60</v>
      </c>
      <c r="G4" s="15" t="s">
        <v>15</v>
      </c>
      <c r="H4" s="20">
        <f>H2*H3</f>
        <v>1210</v>
      </c>
    </row>
    <row r="5" spans="1:8" ht="29.1" customHeight="1">
      <c r="A5" s="4">
        <v>3</v>
      </c>
      <c r="B5" s="1" t="s">
        <v>74</v>
      </c>
      <c r="C5" s="16" t="s">
        <v>86</v>
      </c>
      <c r="D5" s="1" t="s">
        <v>102</v>
      </c>
      <c r="E5" s="57">
        <v>73</v>
      </c>
      <c r="G5" s="15" t="s">
        <v>16</v>
      </c>
      <c r="H5" s="20">
        <f>80*H2</f>
        <v>880</v>
      </c>
    </row>
    <row r="6" spans="1:8" ht="29.1" customHeight="1">
      <c r="A6" s="4">
        <v>4</v>
      </c>
      <c r="B6" s="1" t="s">
        <v>66</v>
      </c>
      <c r="C6" s="16" t="s">
        <v>53</v>
      </c>
      <c r="D6" s="16" t="s">
        <v>66</v>
      </c>
      <c r="E6" s="57">
        <v>72</v>
      </c>
      <c r="G6" s="15" t="s">
        <v>20</v>
      </c>
      <c r="H6" s="20">
        <f>H4-H5</f>
        <v>330</v>
      </c>
    </row>
    <row r="7" spans="1:8" ht="29.1" customHeight="1" thickBot="1">
      <c r="A7" s="4">
        <v>5</v>
      </c>
      <c r="B7" s="1" t="s">
        <v>76</v>
      </c>
      <c r="C7" s="16" t="s">
        <v>49</v>
      </c>
      <c r="D7" s="1" t="s">
        <v>60</v>
      </c>
      <c r="E7" s="57">
        <v>71.5</v>
      </c>
      <c r="G7" s="17" t="s">
        <v>12</v>
      </c>
      <c r="H7" s="21">
        <v>400</v>
      </c>
    </row>
    <row r="8" spans="1:8" ht="29.1" customHeight="1" thickTop="1">
      <c r="A8" s="4">
        <v>6</v>
      </c>
      <c r="B8" s="1" t="s">
        <v>85</v>
      </c>
      <c r="C8" s="16" t="s">
        <v>82</v>
      </c>
      <c r="D8" s="16" t="s">
        <v>84</v>
      </c>
      <c r="E8" s="57">
        <v>68</v>
      </c>
      <c r="G8" s="19" t="s">
        <v>14</v>
      </c>
      <c r="H8" s="27">
        <f>SUM(H6:H7)</f>
        <v>730</v>
      </c>
    </row>
    <row r="9" spans="1:8" ht="29.1" customHeight="1">
      <c r="A9" s="4">
        <v>7</v>
      </c>
      <c r="B9" s="1" t="s">
        <v>64</v>
      </c>
      <c r="C9" s="16" t="s">
        <v>57</v>
      </c>
      <c r="D9" s="1" t="s">
        <v>64</v>
      </c>
      <c r="E9" s="57">
        <v>60</v>
      </c>
      <c r="G9" s="153"/>
      <c r="H9" s="153"/>
    </row>
    <row r="10" spans="1:8" ht="29.1" customHeight="1">
      <c r="A10" s="4">
        <v>8</v>
      </c>
      <c r="B10" s="1" t="s">
        <v>76</v>
      </c>
      <c r="C10" s="16" t="s">
        <v>41</v>
      </c>
      <c r="D10" s="16" t="s">
        <v>61</v>
      </c>
      <c r="E10" s="57">
        <v>72</v>
      </c>
      <c r="G10" s="151" t="s">
        <v>21</v>
      </c>
      <c r="H10" s="152"/>
    </row>
    <row r="11" spans="1:8" ht="29.1" customHeight="1">
      <c r="A11" s="4">
        <v>9</v>
      </c>
      <c r="B11" s="1" t="s">
        <v>65</v>
      </c>
      <c r="C11" s="16" t="s">
        <v>56</v>
      </c>
      <c r="D11" s="16" t="s">
        <v>65</v>
      </c>
      <c r="E11" s="57">
        <v>66</v>
      </c>
      <c r="G11" s="15" t="s">
        <v>17</v>
      </c>
      <c r="H11" s="23">
        <f>(H6*0.5)+250</f>
        <v>415</v>
      </c>
    </row>
    <row r="12" spans="1:8" ht="29.1" customHeight="1">
      <c r="A12" s="4">
        <v>10</v>
      </c>
      <c r="B12" s="1" t="s">
        <v>85</v>
      </c>
      <c r="C12" s="16" t="s">
        <v>92</v>
      </c>
      <c r="D12" s="16" t="s">
        <v>85</v>
      </c>
      <c r="E12" s="57">
        <v>68</v>
      </c>
      <c r="G12" s="15" t="s">
        <v>18</v>
      </c>
      <c r="H12" s="23">
        <f>(H6*0.3)+100</f>
        <v>199</v>
      </c>
    </row>
    <row r="13" spans="1:8" ht="29.1" customHeight="1" thickBot="1">
      <c r="A13" s="4">
        <v>11</v>
      </c>
      <c r="B13" s="1" t="s">
        <v>76</v>
      </c>
      <c r="C13" s="16" t="s">
        <v>50</v>
      </c>
      <c r="D13" s="1" t="s">
        <v>63</v>
      </c>
      <c r="E13" s="57"/>
      <c r="G13" s="17" t="s">
        <v>19</v>
      </c>
      <c r="H13" s="28">
        <f>(H6*0.2)+50</f>
        <v>116</v>
      </c>
    </row>
    <row r="14" spans="1:8" ht="29.1" customHeight="1" thickTop="1">
      <c r="A14" s="4">
        <v>12</v>
      </c>
      <c r="B14" s="58"/>
      <c r="C14" s="59"/>
      <c r="D14" s="60"/>
      <c r="E14" s="3"/>
      <c r="G14" s="19" t="s">
        <v>14</v>
      </c>
      <c r="H14" s="27">
        <f>SUM(H11:H13)</f>
        <v>730</v>
      </c>
    </row>
    <row r="15" spans="1:8" ht="29.1" customHeight="1">
      <c r="A15" s="4">
        <v>13</v>
      </c>
      <c r="B15" s="1"/>
      <c r="C15" s="1"/>
      <c r="D15" s="1"/>
      <c r="E15" s="3"/>
    </row>
    <row r="16" spans="1:8" ht="15.95" customHeight="1"/>
    <row r="17" spans="1:6" ht="15.95" customHeight="1" thickBot="1"/>
    <row r="18" spans="1:6" ht="29.1" customHeight="1">
      <c r="A18" s="12" t="s">
        <v>2</v>
      </c>
      <c r="B18" s="13" t="s">
        <v>23</v>
      </c>
      <c r="C18" s="13" t="s">
        <v>0</v>
      </c>
      <c r="D18" s="13" t="s">
        <v>3</v>
      </c>
      <c r="E18" s="13" t="s">
        <v>1</v>
      </c>
      <c r="F18" s="14" t="s">
        <v>9</v>
      </c>
    </row>
    <row r="19" spans="1:6" ht="29.1" customHeight="1">
      <c r="A19" s="4" t="s">
        <v>106</v>
      </c>
      <c r="B19" s="1" t="s">
        <v>74</v>
      </c>
      <c r="C19" s="16" t="s">
        <v>86</v>
      </c>
      <c r="D19" s="1" t="s">
        <v>102</v>
      </c>
      <c r="E19" s="57">
        <v>73</v>
      </c>
      <c r="F19" s="24">
        <f>H11</f>
        <v>415</v>
      </c>
    </row>
    <row r="20" spans="1:6" ht="29.1" customHeight="1">
      <c r="A20" s="4" t="s">
        <v>7</v>
      </c>
      <c r="B20" s="1" t="s">
        <v>76</v>
      </c>
      <c r="C20" s="16" t="s">
        <v>50</v>
      </c>
      <c r="D20" s="1" t="s">
        <v>63</v>
      </c>
      <c r="E20" s="57">
        <v>72.5</v>
      </c>
      <c r="F20" s="24">
        <f>H12</f>
        <v>199</v>
      </c>
    </row>
    <row r="21" spans="1:6" ht="29.1" customHeight="1" thickBot="1">
      <c r="A21" s="22" t="s">
        <v>8</v>
      </c>
      <c r="B21" s="1" t="s">
        <v>66</v>
      </c>
      <c r="C21" s="16" t="s">
        <v>53</v>
      </c>
      <c r="D21" s="16" t="s">
        <v>66</v>
      </c>
      <c r="E21" s="57">
        <v>72</v>
      </c>
      <c r="F21" s="25">
        <f>H13</f>
        <v>116</v>
      </c>
    </row>
    <row r="22" spans="1:6" ht="29.1" customHeight="1" thickTop="1" thickBot="1">
      <c r="A22" s="154" t="s">
        <v>22</v>
      </c>
      <c r="B22" s="155"/>
      <c r="C22" s="155"/>
      <c r="D22" s="155"/>
      <c r="E22" s="156"/>
      <c r="F22" s="26">
        <f>SUM(F19:F21)</f>
        <v>730</v>
      </c>
    </row>
    <row r="23" spans="1:6" ht="29.1" customHeight="1" thickBot="1"/>
    <row r="24" spans="1:6" ht="23.25">
      <c r="A24" s="144" t="s">
        <v>4</v>
      </c>
      <c r="B24" s="145"/>
      <c r="C24" s="145"/>
      <c r="D24" s="145"/>
      <c r="E24" s="145"/>
      <c r="F24" s="146"/>
    </row>
    <row r="25" spans="1:6" ht="23.25">
      <c r="A25" s="63" t="s">
        <v>105</v>
      </c>
      <c r="B25" s="62" t="s">
        <v>75</v>
      </c>
      <c r="C25" s="62" t="s">
        <v>0</v>
      </c>
      <c r="D25" s="62" t="s">
        <v>3</v>
      </c>
      <c r="E25" s="62" t="s">
        <v>1</v>
      </c>
      <c r="F25" s="64" t="s">
        <v>107</v>
      </c>
    </row>
    <row r="26" spans="1:6" ht="23.25">
      <c r="A26" s="2">
        <v>1</v>
      </c>
      <c r="B26" s="1" t="s">
        <v>74</v>
      </c>
      <c r="C26" s="16" t="s">
        <v>86</v>
      </c>
      <c r="D26" s="1" t="s">
        <v>102</v>
      </c>
      <c r="E26" s="57">
        <v>73</v>
      </c>
      <c r="F26" s="3">
        <v>15</v>
      </c>
    </row>
    <row r="27" spans="1:6" ht="23.25">
      <c r="A27" s="4">
        <v>2</v>
      </c>
      <c r="B27" s="1" t="s">
        <v>76</v>
      </c>
      <c r="C27" s="16" t="s">
        <v>50</v>
      </c>
      <c r="D27" s="1" t="s">
        <v>63</v>
      </c>
      <c r="E27" s="57">
        <v>72.5</v>
      </c>
      <c r="F27" s="3">
        <v>13</v>
      </c>
    </row>
    <row r="28" spans="1:6" ht="23.25">
      <c r="A28" s="4">
        <v>3</v>
      </c>
      <c r="B28" s="1" t="s">
        <v>66</v>
      </c>
      <c r="C28" s="16" t="s">
        <v>53</v>
      </c>
      <c r="D28" s="16" t="s">
        <v>66</v>
      </c>
      <c r="E28" s="57">
        <v>72</v>
      </c>
      <c r="F28" s="3">
        <v>11</v>
      </c>
    </row>
    <row r="29" spans="1:6" ht="23.25">
      <c r="A29" s="4">
        <v>4</v>
      </c>
      <c r="B29" s="1" t="s">
        <v>76</v>
      </c>
      <c r="C29" s="16" t="s">
        <v>41</v>
      </c>
      <c r="D29" s="16" t="s">
        <v>61</v>
      </c>
      <c r="E29" s="57">
        <v>72</v>
      </c>
      <c r="F29" s="3">
        <v>9</v>
      </c>
    </row>
    <row r="30" spans="1:6" ht="23.25">
      <c r="A30" s="4">
        <v>5</v>
      </c>
      <c r="B30" s="1" t="s">
        <v>76</v>
      </c>
      <c r="C30" s="16" t="s">
        <v>49</v>
      </c>
      <c r="D30" s="1" t="s">
        <v>60</v>
      </c>
      <c r="E30" s="57">
        <v>71.5</v>
      </c>
      <c r="F30" s="3">
        <v>7</v>
      </c>
    </row>
    <row r="31" spans="1:6" ht="23.25">
      <c r="A31" s="4">
        <v>6</v>
      </c>
      <c r="B31" s="1" t="s">
        <v>76</v>
      </c>
      <c r="C31" s="16" t="s">
        <v>40</v>
      </c>
      <c r="D31" s="16" t="s">
        <v>62</v>
      </c>
      <c r="E31" s="57">
        <v>71</v>
      </c>
      <c r="F31" s="3">
        <v>5</v>
      </c>
    </row>
    <row r="32" spans="1:6" ht="23.25">
      <c r="A32" s="4">
        <v>7</v>
      </c>
      <c r="B32" s="1" t="s">
        <v>85</v>
      </c>
      <c r="C32" s="16" t="s">
        <v>82</v>
      </c>
      <c r="D32" s="16" t="s">
        <v>84</v>
      </c>
      <c r="E32" s="57">
        <v>68</v>
      </c>
      <c r="F32" s="3">
        <v>3</v>
      </c>
    </row>
    <row r="33" spans="1:6" ht="23.25">
      <c r="A33" s="4">
        <v>8</v>
      </c>
      <c r="B33" s="1" t="s">
        <v>85</v>
      </c>
      <c r="C33" s="16" t="s">
        <v>92</v>
      </c>
      <c r="D33" s="16" t="s">
        <v>85</v>
      </c>
      <c r="E33" s="57">
        <v>68</v>
      </c>
      <c r="F33" s="3">
        <v>1</v>
      </c>
    </row>
    <row r="34" spans="1:6" ht="23.25">
      <c r="A34" s="4">
        <v>9</v>
      </c>
      <c r="B34" s="1" t="s">
        <v>65</v>
      </c>
      <c r="C34" s="16" t="s">
        <v>56</v>
      </c>
      <c r="D34" s="16" t="s">
        <v>65</v>
      </c>
      <c r="E34" s="57">
        <v>66</v>
      </c>
      <c r="F34" s="3">
        <v>0</v>
      </c>
    </row>
    <row r="35" spans="1:6" ht="23.25">
      <c r="A35" s="4">
        <v>10</v>
      </c>
      <c r="B35" s="1" t="s">
        <v>65</v>
      </c>
      <c r="C35" s="16" t="s">
        <v>55</v>
      </c>
      <c r="D35" s="1" t="s">
        <v>65</v>
      </c>
      <c r="E35" s="57">
        <v>60</v>
      </c>
      <c r="F35" s="3">
        <v>0</v>
      </c>
    </row>
    <row r="36" spans="1:6" ht="23.25">
      <c r="A36" s="4">
        <v>11</v>
      </c>
      <c r="B36" s="1" t="s">
        <v>64</v>
      </c>
      <c r="C36" s="16" t="s">
        <v>57</v>
      </c>
      <c r="D36" s="1" t="s">
        <v>64</v>
      </c>
      <c r="E36" s="57">
        <v>60</v>
      </c>
      <c r="F36" s="3">
        <v>0</v>
      </c>
    </row>
    <row r="37" spans="1:6" ht="23.25">
      <c r="A37" s="4"/>
      <c r="B37" s="35"/>
      <c r="C37" s="16"/>
      <c r="D37" s="1"/>
      <c r="E37" s="1"/>
      <c r="F37" s="3"/>
    </row>
    <row r="38" spans="1:6" ht="24" thickBot="1">
      <c r="A38" s="5"/>
      <c r="B38" s="6"/>
      <c r="C38" s="6"/>
      <c r="D38" s="6"/>
      <c r="E38" s="6"/>
      <c r="F38" s="7"/>
    </row>
  </sheetData>
  <sortState ref="A25:F36">
    <sortCondition descending="1" ref="E25:E36"/>
  </sortState>
  <mergeCells count="6">
    <mergeCell ref="A24:F24"/>
    <mergeCell ref="A1:E1"/>
    <mergeCell ref="G1:H1"/>
    <mergeCell ref="G10:H10"/>
    <mergeCell ref="G9:H9"/>
    <mergeCell ref="A22:E22"/>
  </mergeCells>
  <pageMargins left="0.7" right="0.7" top="0.75" bottom="0.75" header="0.3" footer="0.3"/>
  <pageSetup scale="51" orientation="landscape" r:id="rId1"/>
  <headerFooter>
    <oddHeader xml:space="preserve">&amp;L
HICHA  SHOW RESULTS -  MARCH 23, 2019  - KCR  ARENA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A990-8032-8643-942F-84D990FFFD84}">
  <sheetPr>
    <pageSetUpPr fitToPage="1"/>
  </sheetPr>
  <dimension ref="A1:H34"/>
  <sheetViews>
    <sheetView view="pageLayout" topLeftCell="A16" zoomScaleNormal="100" workbookViewId="0">
      <selection activeCell="C27" sqref="C27"/>
    </sheetView>
  </sheetViews>
  <sheetFormatPr defaultColWidth="11" defaultRowHeight="15.75"/>
  <cols>
    <col min="1" max="1" width="7.125" customWidth="1"/>
    <col min="2" max="2" width="31.375" bestFit="1" customWidth="1"/>
    <col min="3" max="4" width="36.375" customWidth="1"/>
    <col min="5" max="5" width="11.875" customWidth="1"/>
    <col min="6" max="6" width="19.625" customWidth="1"/>
    <col min="7" max="8" width="23" customWidth="1"/>
  </cols>
  <sheetData>
    <row r="1" spans="1:8" ht="29.1" customHeight="1">
      <c r="A1" s="147" t="s">
        <v>25</v>
      </c>
      <c r="B1" s="148"/>
      <c r="C1" s="148"/>
      <c r="D1" s="148"/>
      <c r="E1" s="149"/>
      <c r="F1" s="8"/>
      <c r="G1" s="150" t="s">
        <v>10</v>
      </c>
      <c r="H1" s="150"/>
    </row>
    <row r="2" spans="1:8" ht="29.1" customHeight="1">
      <c r="A2" s="9" t="s">
        <v>5</v>
      </c>
      <c r="B2" s="10" t="s">
        <v>75</v>
      </c>
      <c r="C2" s="10" t="s">
        <v>0</v>
      </c>
      <c r="D2" s="10" t="s">
        <v>3</v>
      </c>
      <c r="E2" s="11" t="s">
        <v>1</v>
      </c>
      <c r="G2" s="15" t="s">
        <v>11</v>
      </c>
      <c r="H2" s="20">
        <v>6</v>
      </c>
    </row>
    <row r="3" spans="1:8" ht="29.1" customHeight="1">
      <c r="A3" s="2">
        <v>1</v>
      </c>
      <c r="B3" s="1" t="s">
        <v>66</v>
      </c>
      <c r="C3" s="16" t="s">
        <v>53</v>
      </c>
      <c r="D3" s="1" t="s">
        <v>66</v>
      </c>
      <c r="E3" s="3">
        <v>71</v>
      </c>
      <c r="G3" s="15" t="s">
        <v>13</v>
      </c>
      <c r="H3" s="20">
        <v>110</v>
      </c>
    </row>
    <row r="4" spans="1:8" ht="29.1" customHeight="1">
      <c r="A4" s="4">
        <v>2</v>
      </c>
      <c r="B4" s="1" t="s">
        <v>67</v>
      </c>
      <c r="C4" s="16" t="s">
        <v>46</v>
      </c>
      <c r="D4" s="1" t="s">
        <v>67</v>
      </c>
      <c r="E4" s="3">
        <v>64</v>
      </c>
      <c r="G4" s="15" t="s">
        <v>15</v>
      </c>
      <c r="H4" s="20">
        <f>H2*H3</f>
        <v>660</v>
      </c>
    </row>
    <row r="5" spans="1:8" ht="29.1" customHeight="1">
      <c r="A5" s="4">
        <v>3</v>
      </c>
      <c r="B5" s="1" t="s">
        <v>63</v>
      </c>
      <c r="C5" s="16" t="s">
        <v>50</v>
      </c>
      <c r="D5" s="1" t="s">
        <v>63</v>
      </c>
      <c r="E5" s="3">
        <v>67</v>
      </c>
      <c r="G5" s="15" t="s">
        <v>16</v>
      </c>
      <c r="H5" s="20">
        <f>80*H2</f>
        <v>480</v>
      </c>
    </row>
    <row r="6" spans="1:8" ht="29.1" customHeight="1">
      <c r="A6" s="4">
        <v>4</v>
      </c>
      <c r="B6" s="1" t="s">
        <v>65</v>
      </c>
      <c r="C6" s="16" t="s">
        <v>55</v>
      </c>
      <c r="D6" s="1" t="s">
        <v>65</v>
      </c>
      <c r="E6" s="3">
        <v>70</v>
      </c>
      <c r="G6" s="15" t="s">
        <v>20</v>
      </c>
      <c r="H6" s="20">
        <f>H4-H5</f>
        <v>180</v>
      </c>
    </row>
    <row r="7" spans="1:8" ht="29.1" customHeight="1" thickBot="1">
      <c r="A7" s="4">
        <v>5</v>
      </c>
      <c r="B7" s="1" t="s">
        <v>85</v>
      </c>
      <c r="C7" s="16" t="s">
        <v>92</v>
      </c>
      <c r="D7" s="1" t="s">
        <v>85</v>
      </c>
      <c r="E7" s="3">
        <v>66</v>
      </c>
      <c r="G7" s="17" t="s">
        <v>12</v>
      </c>
      <c r="H7" s="21">
        <v>250</v>
      </c>
    </row>
    <row r="8" spans="1:8" ht="29.1" customHeight="1" thickTop="1">
      <c r="A8" s="4">
        <v>6</v>
      </c>
      <c r="B8" s="1" t="s">
        <v>65</v>
      </c>
      <c r="C8" s="16" t="s">
        <v>56</v>
      </c>
      <c r="D8" s="1" t="s">
        <v>65</v>
      </c>
      <c r="E8" s="3"/>
      <c r="G8" s="19" t="s">
        <v>14</v>
      </c>
      <c r="H8" s="27">
        <f>SUM(H6:H7)</f>
        <v>430</v>
      </c>
    </row>
    <row r="9" spans="1:8" ht="29.1" customHeight="1">
      <c r="A9" s="4">
        <v>7</v>
      </c>
      <c r="B9" s="42"/>
      <c r="C9" s="16"/>
      <c r="D9" s="42"/>
      <c r="E9" s="3"/>
      <c r="G9" s="153"/>
      <c r="H9" s="153"/>
    </row>
    <row r="10" spans="1:8" ht="29.1" customHeight="1">
      <c r="A10" s="4">
        <v>8</v>
      </c>
      <c r="B10" s="1"/>
      <c r="C10" s="1"/>
      <c r="D10" s="1"/>
      <c r="E10" s="3"/>
      <c r="G10" s="151" t="s">
        <v>21</v>
      </c>
      <c r="H10" s="152"/>
    </row>
    <row r="11" spans="1:8" ht="29.1" customHeight="1">
      <c r="A11" s="4">
        <v>9</v>
      </c>
      <c r="B11" s="1"/>
      <c r="C11" s="1"/>
      <c r="D11" s="1"/>
      <c r="E11" s="3"/>
      <c r="G11" s="15" t="s">
        <v>17</v>
      </c>
      <c r="H11" s="23">
        <f>(H6*0.5)+125</f>
        <v>215</v>
      </c>
    </row>
    <row r="12" spans="1:8" ht="29.1" customHeight="1">
      <c r="A12" s="4">
        <v>10</v>
      </c>
      <c r="B12" s="1"/>
      <c r="C12" s="1"/>
      <c r="D12" s="1"/>
      <c r="E12" s="3"/>
      <c r="G12" s="15" t="s">
        <v>18</v>
      </c>
      <c r="H12" s="23">
        <f>(H6*0.3)+75</f>
        <v>129</v>
      </c>
    </row>
    <row r="13" spans="1:8" ht="29.1" customHeight="1" thickBot="1">
      <c r="A13" s="4">
        <v>11</v>
      </c>
      <c r="B13" s="1"/>
      <c r="C13" s="1"/>
      <c r="D13" s="1"/>
      <c r="E13" s="3"/>
      <c r="G13" s="17" t="s">
        <v>19</v>
      </c>
      <c r="H13" s="28">
        <f>(H6*0.2)+50</f>
        <v>86</v>
      </c>
    </row>
    <row r="14" spans="1:8" ht="29.1" customHeight="1" thickTop="1">
      <c r="A14" s="4">
        <v>12</v>
      </c>
      <c r="B14" s="1"/>
      <c r="C14" s="1"/>
      <c r="D14" s="1"/>
      <c r="E14" s="3"/>
      <c r="G14" s="19" t="s">
        <v>14</v>
      </c>
      <c r="H14" s="27">
        <f>SUM(H11:H13)</f>
        <v>430</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1" t="s">
        <v>65</v>
      </c>
      <c r="C19" s="16" t="s">
        <v>56</v>
      </c>
      <c r="D19" s="1" t="s">
        <v>65</v>
      </c>
      <c r="E19" s="3">
        <v>73</v>
      </c>
      <c r="F19" s="24">
        <f t="shared" ref="F19:G21" si="0">H11</f>
        <v>215</v>
      </c>
      <c r="G19" s="29">
        <f t="shared" si="0"/>
        <v>0</v>
      </c>
    </row>
    <row r="20" spans="1:7" ht="29.1" customHeight="1">
      <c r="A20" s="4" t="s">
        <v>7</v>
      </c>
      <c r="B20" s="1" t="s">
        <v>66</v>
      </c>
      <c r="C20" s="16" t="s">
        <v>53</v>
      </c>
      <c r="D20" s="1" t="s">
        <v>66</v>
      </c>
      <c r="E20" s="3">
        <v>71</v>
      </c>
      <c r="F20" s="24">
        <f t="shared" si="0"/>
        <v>129</v>
      </c>
      <c r="G20" s="29">
        <f t="shared" si="0"/>
        <v>0</v>
      </c>
    </row>
    <row r="21" spans="1:7" ht="29.1" customHeight="1" thickBot="1">
      <c r="A21" s="22" t="s">
        <v>8</v>
      </c>
      <c r="B21" s="1" t="s">
        <v>65</v>
      </c>
      <c r="C21" s="16" t="s">
        <v>55</v>
      </c>
      <c r="D21" s="1" t="s">
        <v>65</v>
      </c>
      <c r="E21" s="3">
        <v>70</v>
      </c>
      <c r="F21" s="25">
        <f t="shared" si="0"/>
        <v>86</v>
      </c>
      <c r="G21" s="30">
        <f t="shared" si="0"/>
        <v>0</v>
      </c>
    </row>
    <row r="22" spans="1:7" ht="29.1" customHeight="1" thickTop="1" thickBot="1">
      <c r="A22" s="154" t="s">
        <v>22</v>
      </c>
      <c r="B22" s="155"/>
      <c r="C22" s="155"/>
      <c r="D22" s="155"/>
      <c r="E22" s="156"/>
      <c r="F22" s="26">
        <f>SUM(F19:F21)</f>
        <v>430</v>
      </c>
      <c r="G22" s="26"/>
    </row>
    <row r="23" spans="1:7" ht="16.5" thickBot="1"/>
    <row r="24" spans="1:7" ht="23.25">
      <c r="A24" s="144" t="s">
        <v>25</v>
      </c>
      <c r="B24" s="145"/>
      <c r="C24" s="145"/>
      <c r="D24" s="145"/>
      <c r="E24" s="145"/>
      <c r="F24" s="146"/>
    </row>
    <row r="25" spans="1:7" ht="23.25">
      <c r="A25" s="63" t="s">
        <v>105</v>
      </c>
      <c r="B25" s="62" t="s">
        <v>75</v>
      </c>
      <c r="C25" s="62" t="s">
        <v>0</v>
      </c>
      <c r="D25" s="62" t="s">
        <v>3</v>
      </c>
      <c r="E25" s="62" t="s">
        <v>1</v>
      </c>
      <c r="F25" s="64" t="s">
        <v>107</v>
      </c>
    </row>
    <row r="26" spans="1:7" ht="23.25">
      <c r="A26" s="2">
        <v>1</v>
      </c>
      <c r="B26" s="1" t="s">
        <v>65</v>
      </c>
      <c r="C26" s="16" t="s">
        <v>56</v>
      </c>
      <c r="D26" s="1" t="s">
        <v>65</v>
      </c>
      <c r="E26" s="3">
        <v>73</v>
      </c>
      <c r="F26" s="164">
        <v>10</v>
      </c>
    </row>
    <row r="27" spans="1:7" ht="23.25">
      <c r="A27" s="4">
        <v>2</v>
      </c>
      <c r="B27" s="1" t="s">
        <v>66</v>
      </c>
      <c r="C27" s="16" t="s">
        <v>53</v>
      </c>
      <c r="D27" s="1" t="s">
        <v>66</v>
      </c>
      <c r="E27" s="3">
        <v>71</v>
      </c>
      <c r="F27" s="164">
        <v>8</v>
      </c>
    </row>
    <row r="28" spans="1:7" ht="23.25">
      <c r="A28" s="4">
        <v>3</v>
      </c>
      <c r="B28" s="1" t="s">
        <v>65</v>
      </c>
      <c r="C28" s="16" t="s">
        <v>55</v>
      </c>
      <c r="D28" s="1" t="s">
        <v>65</v>
      </c>
      <c r="E28" s="3">
        <v>70</v>
      </c>
      <c r="F28" s="164">
        <v>6</v>
      </c>
    </row>
    <row r="29" spans="1:7" ht="23.25">
      <c r="A29" s="4">
        <v>4</v>
      </c>
      <c r="B29" s="1" t="s">
        <v>63</v>
      </c>
      <c r="C29" s="16" t="s">
        <v>50</v>
      </c>
      <c r="D29" s="1" t="s">
        <v>63</v>
      </c>
      <c r="E29" s="3">
        <v>67</v>
      </c>
      <c r="F29" s="164">
        <v>4</v>
      </c>
    </row>
    <row r="30" spans="1:7" ht="23.25">
      <c r="A30" s="4">
        <v>5</v>
      </c>
      <c r="B30" s="1" t="s">
        <v>85</v>
      </c>
      <c r="C30" s="16" t="s">
        <v>92</v>
      </c>
      <c r="D30" s="1" t="s">
        <v>85</v>
      </c>
      <c r="E30" s="3">
        <v>66</v>
      </c>
      <c r="F30" s="164">
        <v>2</v>
      </c>
    </row>
    <row r="31" spans="1:7" ht="23.25">
      <c r="A31" s="4">
        <v>6</v>
      </c>
      <c r="B31" s="1" t="s">
        <v>67</v>
      </c>
      <c r="C31" s="16" t="s">
        <v>46</v>
      </c>
      <c r="D31" s="1" t="s">
        <v>67</v>
      </c>
      <c r="E31" s="1">
        <v>64</v>
      </c>
      <c r="F31" s="164">
        <v>1</v>
      </c>
    </row>
    <row r="32" spans="1:7" ht="23.25">
      <c r="A32" s="4"/>
      <c r="B32" s="1"/>
      <c r="C32" s="16"/>
      <c r="D32" s="1"/>
      <c r="E32" s="1"/>
      <c r="F32" s="3"/>
    </row>
    <row r="33" spans="1:6" ht="23.25">
      <c r="A33" s="4"/>
      <c r="B33" s="1"/>
      <c r="C33" s="16"/>
      <c r="D33" s="16"/>
      <c r="E33" s="1"/>
      <c r="F33" s="3"/>
    </row>
    <row r="34" spans="1:6" ht="24" thickBot="1">
      <c r="A34" s="5"/>
      <c r="B34" s="6"/>
      <c r="C34" s="36"/>
      <c r="D34" s="36"/>
      <c r="E34" s="6"/>
      <c r="F34" s="7"/>
    </row>
  </sheetData>
  <sortState ref="A25:F31">
    <sortCondition descending="1" ref="E25:E31"/>
  </sortState>
  <mergeCells count="6">
    <mergeCell ref="A22:E22"/>
    <mergeCell ref="A24:F24"/>
    <mergeCell ref="A1:E1"/>
    <mergeCell ref="G1:H1"/>
    <mergeCell ref="G9:H9"/>
    <mergeCell ref="G10:H10"/>
  </mergeCells>
  <pageMargins left="0.7" right="0.7" top="0.75" bottom="0.75" header="0.3" footer="0.3"/>
  <pageSetup scale="57" orientation="landscape" r:id="rId1"/>
  <headerFooter>
    <oddHeader xml:space="preserve">&amp;CHICHA SHOW RESULTS - MARCH 23, 2019  KCR  ARENA 
</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7E786-C5A2-BB4F-BE16-4C4AC081A9E4}">
  <sheetPr>
    <pageSetUpPr fitToPage="1"/>
  </sheetPr>
  <dimension ref="A1:H33"/>
  <sheetViews>
    <sheetView view="pageLayout" topLeftCell="A13" zoomScaleNormal="100" workbookViewId="0">
      <selection activeCell="F32" sqref="F32"/>
    </sheetView>
  </sheetViews>
  <sheetFormatPr defaultColWidth="11" defaultRowHeight="15.75"/>
  <cols>
    <col min="1" max="1" width="7.125" customWidth="1"/>
    <col min="2" max="2" width="31.375" bestFit="1" customWidth="1"/>
    <col min="3" max="4" width="36.375" customWidth="1"/>
    <col min="5" max="5" width="11.875" customWidth="1"/>
    <col min="6" max="6" width="19.625" customWidth="1"/>
    <col min="7" max="8" width="23" customWidth="1"/>
  </cols>
  <sheetData>
    <row r="1" spans="1:8" ht="29.1" customHeight="1">
      <c r="A1" s="147" t="s">
        <v>26</v>
      </c>
      <c r="B1" s="148"/>
      <c r="C1" s="148"/>
      <c r="D1" s="148"/>
      <c r="E1" s="149"/>
      <c r="F1" s="8"/>
      <c r="G1" s="150" t="s">
        <v>10</v>
      </c>
      <c r="H1" s="150"/>
    </row>
    <row r="2" spans="1:8" ht="29.1" customHeight="1">
      <c r="A2" s="9" t="s">
        <v>5</v>
      </c>
      <c r="B2" s="10" t="s">
        <v>75</v>
      </c>
      <c r="C2" s="10" t="s">
        <v>0</v>
      </c>
      <c r="D2" s="10" t="s">
        <v>3</v>
      </c>
      <c r="E2" s="11" t="s">
        <v>1</v>
      </c>
      <c r="G2" s="15" t="s">
        <v>11</v>
      </c>
      <c r="H2" s="20">
        <v>6</v>
      </c>
    </row>
    <row r="3" spans="1:8" ht="29.1" customHeight="1">
      <c r="A3" s="2">
        <v>1</v>
      </c>
      <c r="B3" s="1" t="s">
        <v>67</v>
      </c>
      <c r="C3" s="16" t="s">
        <v>46</v>
      </c>
      <c r="D3" s="1" t="s">
        <v>67</v>
      </c>
      <c r="E3" s="3">
        <v>68</v>
      </c>
      <c r="G3" s="15" t="s">
        <v>13</v>
      </c>
      <c r="H3" s="20">
        <v>110</v>
      </c>
    </row>
    <row r="4" spans="1:8" ht="29.1" customHeight="1">
      <c r="A4" s="4">
        <v>2</v>
      </c>
      <c r="B4" s="65" t="s">
        <v>77</v>
      </c>
      <c r="C4" s="16" t="s">
        <v>45</v>
      </c>
      <c r="D4" s="1" t="s">
        <v>68</v>
      </c>
      <c r="E4" s="3">
        <v>74</v>
      </c>
      <c r="G4" s="15" t="s">
        <v>15</v>
      </c>
      <c r="H4" s="20">
        <f>H2*H3</f>
        <v>660</v>
      </c>
    </row>
    <row r="5" spans="1:8" ht="29.1" customHeight="1">
      <c r="A5" s="4">
        <v>3</v>
      </c>
      <c r="B5" s="1" t="s">
        <v>63</v>
      </c>
      <c r="C5" s="16" t="s">
        <v>52</v>
      </c>
      <c r="D5" s="1" t="s">
        <v>63</v>
      </c>
      <c r="E5" s="3">
        <v>72</v>
      </c>
      <c r="G5" s="15" t="s">
        <v>16</v>
      </c>
      <c r="H5" s="20">
        <f>H2*80</f>
        <v>480</v>
      </c>
    </row>
    <row r="6" spans="1:8" ht="29.1" customHeight="1">
      <c r="A6" s="4">
        <v>4</v>
      </c>
      <c r="B6" s="65" t="s">
        <v>110</v>
      </c>
      <c r="C6" s="16" t="s">
        <v>49</v>
      </c>
      <c r="D6" s="1" t="s">
        <v>60</v>
      </c>
      <c r="E6" s="3">
        <v>60</v>
      </c>
      <c r="G6" s="15" t="s">
        <v>20</v>
      </c>
      <c r="H6" s="20">
        <f>H4-H5</f>
        <v>180</v>
      </c>
    </row>
    <row r="7" spans="1:8" ht="29.1" customHeight="1" thickBot="1">
      <c r="A7" s="4">
        <v>5</v>
      </c>
      <c r="B7" s="85" t="s">
        <v>61</v>
      </c>
      <c r="C7" s="86" t="s">
        <v>41</v>
      </c>
      <c r="D7" s="85" t="s">
        <v>69</v>
      </c>
      <c r="E7" s="3"/>
      <c r="G7" s="17" t="s">
        <v>12</v>
      </c>
      <c r="H7" s="21">
        <v>150</v>
      </c>
    </row>
    <row r="8" spans="1:8" ht="29.1" customHeight="1" thickTop="1">
      <c r="A8" s="4">
        <v>6</v>
      </c>
      <c r="B8" s="1" t="s">
        <v>71</v>
      </c>
      <c r="C8" s="16" t="s">
        <v>70</v>
      </c>
      <c r="D8" s="1" t="s">
        <v>71</v>
      </c>
      <c r="E8" s="3">
        <v>60</v>
      </c>
      <c r="G8" s="19" t="s">
        <v>14</v>
      </c>
      <c r="H8" s="27">
        <f>SUM(H6:H7)</f>
        <v>330</v>
      </c>
    </row>
    <row r="9" spans="1:8" ht="29.1" customHeight="1">
      <c r="A9" s="4">
        <v>7</v>
      </c>
      <c r="B9" s="1" t="s">
        <v>64</v>
      </c>
      <c r="C9" s="16" t="s">
        <v>57</v>
      </c>
      <c r="D9" s="1" t="s">
        <v>64</v>
      </c>
      <c r="E9" s="3">
        <v>65</v>
      </c>
      <c r="G9" s="153"/>
      <c r="H9" s="153"/>
    </row>
    <row r="10" spans="1:8" ht="29.1" customHeight="1">
      <c r="A10" s="4">
        <v>8</v>
      </c>
      <c r="B10" s="1"/>
      <c r="C10" s="1"/>
      <c r="D10" s="1"/>
      <c r="E10" s="3"/>
      <c r="G10" s="150" t="s">
        <v>21</v>
      </c>
      <c r="H10" s="150"/>
    </row>
    <row r="11" spans="1:8" ht="29.1" customHeight="1">
      <c r="A11" s="4">
        <v>9</v>
      </c>
      <c r="B11" s="1"/>
      <c r="C11" s="16"/>
      <c r="D11" s="1"/>
      <c r="E11" s="3"/>
      <c r="G11" s="15" t="s">
        <v>17</v>
      </c>
      <c r="H11" s="23">
        <f>(H6*0.5)+75</f>
        <v>165</v>
      </c>
    </row>
    <row r="12" spans="1:8" ht="29.1" customHeight="1">
      <c r="A12" s="4">
        <v>10</v>
      </c>
      <c r="B12" s="1"/>
      <c r="C12" s="1"/>
      <c r="D12" s="1"/>
      <c r="E12" s="3"/>
      <c r="G12" s="15" t="s">
        <v>18</v>
      </c>
      <c r="H12" s="23">
        <f>(H6*0.3)+50</f>
        <v>104</v>
      </c>
    </row>
    <row r="13" spans="1:8" ht="29.1" customHeight="1" thickBot="1">
      <c r="A13" s="4">
        <v>11</v>
      </c>
      <c r="B13" s="1"/>
      <c r="C13" s="1"/>
      <c r="D13" s="1"/>
      <c r="E13" s="3"/>
      <c r="G13" s="17" t="s">
        <v>19</v>
      </c>
      <c r="H13" s="28">
        <f>(H6*0.2)+25</f>
        <v>61</v>
      </c>
    </row>
    <row r="14" spans="1:8" ht="29.1" customHeight="1" thickTop="1">
      <c r="A14" s="4">
        <v>12</v>
      </c>
      <c r="B14" s="1"/>
      <c r="C14" s="1"/>
      <c r="D14" s="1"/>
      <c r="E14" s="3"/>
      <c r="G14" s="19" t="s">
        <v>14</v>
      </c>
      <c r="H14" s="27">
        <f>SUM(H11:H13)</f>
        <v>330</v>
      </c>
    </row>
    <row r="15" spans="1:8" ht="29.1" customHeight="1" thickBot="1">
      <c r="A15" s="5">
        <v>13</v>
      </c>
      <c r="B15" s="6"/>
      <c r="C15" s="6"/>
      <c r="D15" s="6"/>
      <c r="E15" s="7"/>
    </row>
    <row r="16" spans="1:8" ht="15.95" customHeight="1"/>
    <row r="17" spans="1:6" ht="15.95" customHeight="1" thickBot="1"/>
    <row r="18" spans="1:6" ht="29.1" customHeight="1">
      <c r="A18" s="12" t="s">
        <v>2</v>
      </c>
      <c r="B18" s="13" t="s">
        <v>23</v>
      </c>
      <c r="C18" s="13" t="s">
        <v>0</v>
      </c>
      <c r="D18" s="13" t="s">
        <v>3</v>
      </c>
      <c r="E18" s="13" t="s">
        <v>1</v>
      </c>
      <c r="F18" s="14" t="s">
        <v>9</v>
      </c>
    </row>
    <row r="19" spans="1:6" ht="29.1" customHeight="1">
      <c r="A19" s="4" t="s">
        <v>106</v>
      </c>
      <c r="B19" s="65" t="s">
        <v>77</v>
      </c>
      <c r="C19" s="16" t="s">
        <v>45</v>
      </c>
      <c r="D19" s="1" t="s">
        <v>68</v>
      </c>
      <c r="E19" s="3">
        <v>74</v>
      </c>
      <c r="F19" s="24">
        <f>H11</f>
        <v>165</v>
      </c>
    </row>
    <row r="20" spans="1:6" ht="29.1" customHeight="1">
      <c r="A20" s="4" t="s">
        <v>7</v>
      </c>
      <c r="B20" s="1" t="s">
        <v>63</v>
      </c>
      <c r="C20" s="16" t="s">
        <v>52</v>
      </c>
      <c r="D20" s="1" t="s">
        <v>63</v>
      </c>
      <c r="E20" s="3">
        <v>72</v>
      </c>
      <c r="F20" s="24">
        <f>H12</f>
        <v>104</v>
      </c>
    </row>
    <row r="21" spans="1:6" ht="29.1" customHeight="1" thickBot="1">
      <c r="A21" s="22" t="s">
        <v>8</v>
      </c>
      <c r="B21" s="1" t="s">
        <v>67</v>
      </c>
      <c r="C21" s="16" t="s">
        <v>46</v>
      </c>
      <c r="D21" s="1" t="s">
        <v>67</v>
      </c>
      <c r="E21" s="3">
        <v>68</v>
      </c>
      <c r="F21" s="25">
        <f>H13</f>
        <v>61</v>
      </c>
    </row>
    <row r="22" spans="1:6" ht="29.1" customHeight="1" thickTop="1" thickBot="1">
      <c r="A22" s="157" t="s">
        <v>22</v>
      </c>
      <c r="B22" s="158"/>
      <c r="C22" s="158"/>
      <c r="D22" s="158"/>
      <c r="E22" s="159"/>
      <c r="F22" s="26">
        <f>SUM(F19:F21)</f>
        <v>330</v>
      </c>
    </row>
    <row r="23" spans="1:6" ht="16.5" thickBot="1"/>
    <row r="24" spans="1:6" ht="23.25">
      <c r="A24" s="144" t="s">
        <v>26</v>
      </c>
      <c r="B24" s="145"/>
      <c r="C24" s="145"/>
      <c r="D24" s="145"/>
      <c r="E24" s="145"/>
      <c r="F24" s="146"/>
    </row>
    <row r="25" spans="1:6" ht="23.25">
      <c r="A25" s="63" t="s">
        <v>105</v>
      </c>
      <c r="B25" s="62" t="s">
        <v>75</v>
      </c>
      <c r="C25" s="62" t="s">
        <v>0</v>
      </c>
      <c r="D25" s="62" t="s">
        <v>3</v>
      </c>
      <c r="E25" s="62" t="s">
        <v>1</v>
      </c>
      <c r="F25" s="64" t="s">
        <v>107</v>
      </c>
    </row>
    <row r="26" spans="1:6" ht="23.25">
      <c r="A26" s="2">
        <v>1</v>
      </c>
      <c r="B26" s="65" t="s">
        <v>77</v>
      </c>
      <c r="C26" s="16" t="s">
        <v>45</v>
      </c>
      <c r="D26" s="1" t="s">
        <v>68</v>
      </c>
      <c r="E26" s="3">
        <v>74</v>
      </c>
      <c r="F26" s="3">
        <v>10</v>
      </c>
    </row>
    <row r="27" spans="1:6" ht="23.25">
      <c r="A27" s="4">
        <v>2</v>
      </c>
      <c r="B27" s="1" t="s">
        <v>63</v>
      </c>
      <c r="C27" s="16" t="s">
        <v>52</v>
      </c>
      <c r="D27" s="1" t="s">
        <v>63</v>
      </c>
      <c r="E27" s="3">
        <v>72</v>
      </c>
      <c r="F27" s="3">
        <v>8</v>
      </c>
    </row>
    <row r="28" spans="1:6" ht="23.25">
      <c r="A28" s="4">
        <v>3</v>
      </c>
      <c r="B28" s="1" t="s">
        <v>67</v>
      </c>
      <c r="C28" s="16" t="s">
        <v>46</v>
      </c>
      <c r="D28" s="1" t="s">
        <v>67</v>
      </c>
      <c r="E28" s="3">
        <v>68</v>
      </c>
      <c r="F28" s="3">
        <v>6</v>
      </c>
    </row>
    <row r="29" spans="1:6" ht="23.25">
      <c r="A29" s="4">
        <v>4</v>
      </c>
      <c r="B29" s="1" t="s">
        <v>64</v>
      </c>
      <c r="C29" s="16" t="s">
        <v>57</v>
      </c>
      <c r="D29" s="1" t="s">
        <v>64</v>
      </c>
      <c r="E29" s="3">
        <v>65</v>
      </c>
      <c r="F29" s="3">
        <v>4</v>
      </c>
    </row>
    <row r="30" spans="1:6" ht="23.25">
      <c r="A30" s="4">
        <v>5</v>
      </c>
      <c r="B30" s="65" t="s">
        <v>110</v>
      </c>
      <c r="C30" s="16" t="s">
        <v>49</v>
      </c>
      <c r="D30" s="1" t="s">
        <v>60</v>
      </c>
      <c r="E30" s="1">
        <v>60</v>
      </c>
      <c r="F30" s="3">
        <v>2</v>
      </c>
    </row>
    <row r="31" spans="1:6" ht="23.25">
      <c r="A31" s="4">
        <v>6</v>
      </c>
      <c r="B31" s="1" t="s">
        <v>71</v>
      </c>
      <c r="C31" s="16" t="s">
        <v>70</v>
      </c>
      <c r="D31" s="1" t="s">
        <v>71</v>
      </c>
      <c r="E31" s="1">
        <v>60</v>
      </c>
      <c r="F31" s="3">
        <v>1</v>
      </c>
    </row>
    <row r="32" spans="1:6" ht="23.25">
      <c r="A32" s="4"/>
      <c r="B32" s="1"/>
      <c r="C32" s="16"/>
      <c r="D32" s="16"/>
      <c r="E32" s="1"/>
      <c r="F32" s="3"/>
    </row>
    <row r="33" spans="1:6" ht="24" thickBot="1">
      <c r="A33" s="5"/>
      <c r="B33" s="6"/>
      <c r="C33" s="36"/>
      <c r="D33" s="36"/>
      <c r="E33" s="6"/>
      <c r="F33" s="7"/>
    </row>
  </sheetData>
  <sortState ref="A26:F31">
    <sortCondition descending="1" ref="E26:E31"/>
  </sortState>
  <mergeCells count="6">
    <mergeCell ref="A24:F24"/>
    <mergeCell ref="A1:E1"/>
    <mergeCell ref="G1:H1"/>
    <mergeCell ref="G9:H9"/>
    <mergeCell ref="G10:H10"/>
    <mergeCell ref="A22:E22"/>
  </mergeCells>
  <pageMargins left="0.7" right="0.7" top="0.75" bottom="0.75" header="0.3" footer="0.3"/>
  <pageSetup scale="58" orientation="landscape" r:id="rId1"/>
  <headerFooter>
    <oddHeader xml:space="preserve">&amp;LHICHA  SHOW RESULTS  MARCH 23,2019   KCR ARENA 
&amp;C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B5EF5-258F-0946-BD1F-61558F93947B}">
  <sheetPr>
    <pageSetUpPr fitToPage="1"/>
  </sheetPr>
  <dimension ref="A1:H34"/>
  <sheetViews>
    <sheetView view="pageLayout" topLeftCell="A13" zoomScaleNormal="100" workbookViewId="0">
      <selection activeCell="C30" sqref="C30"/>
    </sheetView>
  </sheetViews>
  <sheetFormatPr defaultColWidth="11" defaultRowHeight="15.75"/>
  <cols>
    <col min="1" max="1" width="7.125" customWidth="1"/>
    <col min="2" max="2" width="29.875" customWidth="1"/>
    <col min="3" max="4" width="36.375" customWidth="1"/>
    <col min="5" max="5" width="11.875" customWidth="1"/>
    <col min="6" max="6" width="19.625" customWidth="1"/>
    <col min="7" max="8" width="23" customWidth="1"/>
  </cols>
  <sheetData>
    <row r="1" spans="1:8" ht="29.1" customHeight="1">
      <c r="A1" s="147" t="s">
        <v>27</v>
      </c>
      <c r="B1" s="148"/>
      <c r="C1" s="148"/>
      <c r="D1" s="148"/>
      <c r="E1" s="149"/>
      <c r="F1" s="8"/>
      <c r="G1" s="150" t="s">
        <v>10</v>
      </c>
      <c r="H1" s="150"/>
    </row>
    <row r="2" spans="1:8" ht="29.1" customHeight="1">
      <c r="A2" s="9" t="s">
        <v>5</v>
      </c>
      <c r="B2" s="10" t="s">
        <v>75</v>
      </c>
      <c r="C2" s="10" t="s">
        <v>0</v>
      </c>
      <c r="D2" s="10" t="s">
        <v>3</v>
      </c>
      <c r="E2" s="11" t="s">
        <v>1</v>
      </c>
      <c r="G2" s="15" t="s">
        <v>11</v>
      </c>
      <c r="H2" s="20">
        <v>1</v>
      </c>
    </row>
    <row r="3" spans="1:8" ht="29.1" customHeight="1">
      <c r="A3" s="2">
        <v>1</v>
      </c>
      <c r="B3" s="1" t="s">
        <v>61</v>
      </c>
      <c r="C3" s="16" t="s">
        <v>41</v>
      </c>
      <c r="D3" s="1" t="s">
        <v>61</v>
      </c>
      <c r="E3" s="3"/>
      <c r="G3" s="15" t="s">
        <v>13</v>
      </c>
      <c r="H3" s="20">
        <v>110</v>
      </c>
    </row>
    <row r="4" spans="1:8" ht="29.1" customHeight="1">
      <c r="A4" s="4">
        <v>2</v>
      </c>
      <c r="B4" s="1"/>
      <c r="C4" s="1"/>
      <c r="D4" s="1"/>
      <c r="E4" s="3"/>
      <c r="G4" s="15" t="s">
        <v>15</v>
      </c>
      <c r="H4" s="20">
        <f>H2*H3</f>
        <v>110</v>
      </c>
    </row>
    <row r="5" spans="1:8" ht="29.1" customHeight="1">
      <c r="A5" s="4">
        <v>3</v>
      </c>
      <c r="B5" s="1" t="s">
        <v>114</v>
      </c>
      <c r="C5" s="1"/>
      <c r="D5" s="1"/>
      <c r="E5" s="3"/>
      <c r="G5" s="15" t="s">
        <v>16</v>
      </c>
      <c r="H5" s="20">
        <f>H2*80</f>
        <v>80</v>
      </c>
    </row>
    <row r="6" spans="1:8" ht="29.1" customHeight="1">
      <c r="A6" s="4">
        <v>4</v>
      </c>
      <c r="B6" s="1"/>
      <c r="C6" s="1"/>
      <c r="D6" s="1"/>
      <c r="E6" s="3"/>
      <c r="G6" s="15" t="s">
        <v>20</v>
      </c>
      <c r="H6" s="20">
        <f>H4-H5</f>
        <v>30</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30</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137</v>
      </c>
      <c r="H11" s="23">
        <f>H8</f>
        <v>30</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30</v>
      </c>
    </row>
    <row r="15" spans="1:8" ht="29.1" customHeight="1" thickBot="1">
      <c r="A15" s="5">
        <v>13</v>
      </c>
      <c r="B15" s="6"/>
      <c r="C15" s="6"/>
      <c r="D15" s="6"/>
      <c r="E15" s="7"/>
    </row>
    <row r="16" spans="1:8" ht="15.95" customHeight="1"/>
    <row r="17" spans="1:6" ht="15.95" customHeight="1" thickBot="1"/>
    <row r="18" spans="1:6" ht="29.1" customHeight="1">
      <c r="A18" s="12" t="s">
        <v>2</v>
      </c>
      <c r="B18" s="13" t="s">
        <v>75</v>
      </c>
      <c r="C18" s="13" t="s">
        <v>0</v>
      </c>
      <c r="D18" s="13" t="s">
        <v>3</v>
      </c>
      <c r="E18" s="13" t="s">
        <v>1</v>
      </c>
      <c r="F18" s="14" t="s">
        <v>9</v>
      </c>
    </row>
    <row r="19" spans="1:6" ht="29.1" customHeight="1">
      <c r="A19" s="4" t="s">
        <v>6</v>
      </c>
      <c r="B19" s="16"/>
      <c r="C19" s="16"/>
      <c r="D19" s="16"/>
      <c r="E19" s="16"/>
      <c r="F19" s="24">
        <f>H11</f>
        <v>30</v>
      </c>
    </row>
    <row r="20" spans="1:6" ht="29.1" customHeight="1">
      <c r="A20" s="4" t="s">
        <v>7</v>
      </c>
      <c r="B20" s="16"/>
      <c r="C20" s="16"/>
      <c r="D20" s="16"/>
      <c r="E20" s="16"/>
      <c r="F20" s="24">
        <f>H12</f>
        <v>0</v>
      </c>
    </row>
    <row r="21" spans="1:6" ht="29.1" customHeight="1" thickBot="1">
      <c r="A21" s="22" t="s">
        <v>8</v>
      </c>
      <c r="B21" s="18"/>
      <c r="C21" s="18"/>
      <c r="D21" s="18"/>
      <c r="E21" s="18"/>
      <c r="F21" s="25">
        <f>H13</f>
        <v>0</v>
      </c>
    </row>
    <row r="22" spans="1:6" ht="29.1" customHeight="1" thickTop="1" thickBot="1">
      <c r="A22" s="157" t="s">
        <v>22</v>
      </c>
      <c r="B22" s="158"/>
      <c r="C22" s="158"/>
      <c r="D22" s="158"/>
      <c r="E22" s="159"/>
      <c r="F22" s="26">
        <f>SUM(F19:F21)</f>
        <v>30</v>
      </c>
    </row>
    <row r="23" spans="1:6" ht="16.5" thickBot="1"/>
    <row r="24" spans="1:6" ht="23.25">
      <c r="A24" s="144" t="s">
        <v>27</v>
      </c>
      <c r="B24" s="145"/>
      <c r="C24" s="145"/>
      <c r="D24" s="145"/>
      <c r="E24" s="145"/>
      <c r="F24" s="146"/>
    </row>
    <row r="25" spans="1:6" ht="23.25">
      <c r="A25" s="63" t="s">
        <v>105</v>
      </c>
      <c r="B25" s="62" t="s">
        <v>75</v>
      </c>
      <c r="C25" s="62" t="s">
        <v>0</v>
      </c>
      <c r="D25" s="62" t="s">
        <v>3</v>
      </c>
      <c r="E25" s="62" t="s">
        <v>1</v>
      </c>
      <c r="F25" s="64" t="s">
        <v>107</v>
      </c>
    </row>
    <row r="26" spans="1:6" ht="23.25">
      <c r="A26" s="2"/>
      <c r="B26" s="1"/>
      <c r="C26" s="16"/>
      <c r="D26" s="1"/>
      <c r="E26" s="1"/>
      <c r="F26" s="3">
        <v>0</v>
      </c>
    </row>
    <row r="27" spans="1:6" ht="23.25">
      <c r="A27" s="4"/>
      <c r="B27" s="65"/>
      <c r="C27" s="16"/>
      <c r="D27" s="1"/>
      <c r="E27" s="1"/>
      <c r="F27" s="3"/>
    </row>
    <row r="28" spans="1:6" ht="23.25">
      <c r="A28" s="4"/>
      <c r="B28" s="65"/>
      <c r="C28" s="16"/>
      <c r="D28" s="1"/>
      <c r="E28" s="1"/>
      <c r="F28" s="3"/>
    </row>
    <row r="29" spans="1:6" ht="23.25">
      <c r="A29" s="4"/>
      <c r="B29" s="1"/>
      <c r="C29" s="16"/>
      <c r="D29" s="1"/>
      <c r="E29" s="1"/>
      <c r="F29" s="3"/>
    </row>
    <row r="30" spans="1:6" ht="23.25">
      <c r="A30" s="4"/>
      <c r="B30" s="1"/>
      <c r="C30" s="16"/>
      <c r="D30" s="1"/>
      <c r="E30" s="1"/>
      <c r="F30" s="3"/>
    </row>
    <row r="31" spans="1:6" ht="23.25">
      <c r="A31" s="4"/>
      <c r="B31" s="1"/>
      <c r="C31" s="16"/>
      <c r="D31" s="1"/>
      <c r="E31" s="1"/>
      <c r="F31" s="3"/>
    </row>
    <row r="32" spans="1:6" ht="23.25">
      <c r="A32" s="4"/>
      <c r="B32" s="1"/>
      <c r="C32" s="16"/>
      <c r="D32" s="1"/>
      <c r="E32" s="1"/>
      <c r="F32" s="3"/>
    </row>
    <row r="33" spans="1:6" ht="23.25">
      <c r="A33" s="4"/>
      <c r="B33" s="1"/>
      <c r="C33" s="16"/>
      <c r="D33" s="16"/>
      <c r="E33" s="1"/>
      <c r="F33" s="3"/>
    </row>
    <row r="34" spans="1:6" ht="24" thickBot="1">
      <c r="A34" s="5"/>
      <c r="B34" s="6"/>
      <c r="C34" s="36"/>
      <c r="D34" s="36"/>
      <c r="E34" s="6"/>
      <c r="F34" s="7"/>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 xml:space="preserve">&amp;CHICHA SHOW RESULTS , MARCH 23, 2019   KCR ARENA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DCE38-B1B6-4F40-824D-33E4A1236A06}">
  <sheetPr>
    <pageSetUpPr fitToPage="1"/>
  </sheetPr>
  <dimension ref="A1:H34"/>
  <sheetViews>
    <sheetView view="pageLayout" topLeftCell="A13" zoomScaleNormal="100" workbookViewId="0">
      <selection activeCell="D31" sqref="D31"/>
    </sheetView>
  </sheetViews>
  <sheetFormatPr defaultColWidth="11" defaultRowHeight="15.75"/>
  <cols>
    <col min="1" max="1" width="7.125" customWidth="1"/>
    <col min="2" max="2" width="29.875" customWidth="1"/>
    <col min="3" max="4" width="36.375" customWidth="1"/>
    <col min="5" max="5" width="11.875" customWidth="1"/>
    <col min="6" max="6" width="19.625" customWidth="1"/>
    <col min="7" max="8" width="23" customWidth="1"/>
  </cols>
  <sheetData>
    <row r="1" spans="1:8" ht="29.1" customHeight="1">
      <c r="A1" s="147" t="s">
        <v>29</v>
      </c>
      <c r="B1" s="148"/>
      <c r="C1" s="148"/>
      <c r="D1" s="148"/>
      <c r="E1" s="149"/>
      <c r="F1" s="8"/>
      <c r="G1" s="150" t="s">
        <v>10</v>
      </c>
      <c r="H1" s="150"/>
    </row>
    <row r="2" spans="1:8" ht="29.1" customHeight="1">
      <c r="A2" s="9" t="s">
        <v>5</v>
      </c>
      <c r="B2" s="10" t="s">
        <v>75</v>
      </c>
      <c r="C2" s="10" t="s">
        <v>0</v>
      </c>
      <c r="D2" s="10" t="s">
        <v>3</v>
      </c>
      <c r="E2" s="11" t="s">
        <v>1</v>
      </c>
      <c r="G2" s="15" t="s">
        <v>11</v>
      </c>
      <c r="H2" s="20">
        <v>5</v>
      </c>
    </row>
    <row r="3" spans="1:8" ht="29.1" customHeight="1">
      <c r="A3" s="2">
        <v>1</v>
      </c>
      <c r="B3" s="1" t="s">
        <v>64</v>
      </c>
      <c r="C3" s="16" t="s">
        <v>58</v>
      </c>
      <c r="D3" s="1" t="s">
        <v>64</v>
      </c>
      <c r="E3" s="3">
        <v>60</v>
      </c>
      <c r="G3" s="15" t="s">
        <v>13</v>
      </c>
      <c r="H3" s="20">
        <v>75</v>
      </c>
    </row>
    <row r="4" spans="1:8" ht="29.1" customHeight="1">
      <c r="A4" s="4">
        <v>2</v>
      </c>
      <c r="B4" s="66" t="s">
        <v>111</v>
      </c>
      <c r="C4" s="16" t="s">
        <v>83</v>
      </c>
      <c r="D4" s="1" t="s">
        <v>94</v>
      </c>
      <c r="E4" s="3">
        <v>73</v>
      </c>
      <c r="G4" s="15" t="s">
        <v>15</v>
      </c>
      <c r="H4" s="20">
        <f>H2*H3</f>
        <v>375</v>
      </c>
    </row>
    <row r="5" spans="1:8" ht="29.1" customHeight="1">
      <c r="A5" s="4">
        <v>3</v>
      </c>
      <c r="B5" s="1" t="s">
        <v>66</v>
      </c>
      <c r="C5" s="16" t="s">
        <v>54</v>
      </c>
      <c r="D5" s="1" t="s">
        <v>115</v>
      </c>
      <c r="E5" s="3">
        <v>70</v>
      </c>
      <c r="G5" s="15" t="s">
        <v>16</v>
      </c>
      <c r="H5" s="20">
        <f>H2*50</f>
        <v>250</v>
      </c>
    </row>
    <row r="6" spans="1:8" ht="29.1" customHeight="1">
      <c r="A6" s="4">
        <v>4</v>
      </c>
      <c r="B6" s="1" t="s">
        <v>73</v>
      </c>
      <c r="C6" s="16" t="s">
        <v>47</v>
      </c>
      <c r="D6" s="1" t="s">
        <v>73</v>
      </c>
      <c r="E6" s="3">
        <v>60</v>
      </c>
      <c r="G6" s="15" t="s">
        <v>20</v>
      </c>
      <c r="H6" s="20">
        <f>H4-H5</f>
        <v>125</v>
      </c>
    </row>
    <row r="7" spans="1:8" ht="29.1" customHeight="1" thickBot="1">
      <c r="A7" s="4">
        <v>5</v>
      </c>
      <c r="B7" s="1" t="s">
        <v>71</v>
      </c>
      <c r="C7" s="16" t="s">
        <v>42</v>
      </c>
      <c r="D7" s="1" t="s">
        <v>74</v>
      </c>
      <c r="E7" s="3">
        <v>64</v>
      </c>
      <c r="G7" s="17" t="s">
        <v>12</v>
      </c>
      <c r="H7" s="21">
        <v>100</v>
      </c>
    </row>
    <row r="8" spans="1:8" ht="29.1" customHeight="1" thickTop="1">
      <c r="A8" s="4">
        <v>6</v>
      </c>
      <c r="B8" s="1"/>
      <c r="C8" s="1"/>
      <c r="D8" s="1"/>
      <c r="E8" s="3"/>
      <c r="G8" s="19" t="s">
        <v>14</v>
      </c>
      <c r="H8" s="27">
        <f>SUM(H6:H7)</f>
        <v>225</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17</v>
      </c>
      <c r="H11" s="23">
        <f>(H6*0.5)+70</f>
        <v>132.5</v>
      </c>
    </row>
    <row r="12" spans="1:8" ht="29.1" customHeight="1">
      <c r="A12" s="4">
        <v>10</v>
      </c>
      <c r="B12" s="1"/>
      <c r="C12" s="1"/>
      <c r="D12" s="1"/>
      <c r="E12" s="3"/>
      <c r="G12" s="15" t="s">
        <v>18</v>
      </c>
      <c r="H12" s="23">
        <f>(H6*0.3)+30</f>
        <v>67.5</v>
      </c>
    </row>
    <row r="13" spans="1:8" ht="29.1" customHeight="1" thickBot="1">
      <c r="A13" s="4">
        <v>11</v>
      </c>
      <c r="B13" s="1"/>
      <c r="C13" s="1"/>
      <c r="D13" s="1"/>
      <c r="E13" s="3"/>
      <c r="G13" s="17" t="s">
        <v>19</v>
      </c>
      <c r="H13" s="28">
        <f>H8*0.2</f>
        <v>45</v>
      </c>
    </row>
    <row r="14" spans="1:8" ht="29.1" customHeight="1" thickTop="1">
      <c r="A14" s="4">
        <v>12</v>
      </c>
      <c r="B14" s="1"/>
      <c r="C14" s="1"/>
      <c r="D14" s="1"/>
      <c r="E14" s="3"/>
      <c r="G14" s="19" t="s">
        <v>14</v>
      </c>
      <c r="H14" s="27">
        <f>SUM(H11:H13)</f>
        <v>245</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87" t="s">
        <v>111</v>
      </c>
      <c r="C19" s="16" t="s">
        <v>83</v>
      </c>
      <c r="D19" s="1" t="s">
        <v>94</v>
      </c>
      <c r="E19" s="3">
        <v>73</v>
      </c>
      <c r="F19" s="24">
        <f t="shared" ref="F19:G21" si="0">H11</f>
        <v>132.5</v>
      </c>
      <c r="G19" s="29">
        <f t="shared" si="0"/>
        <v>0</v>
      </c>
    </row>
    <row r="20" spans="1:7" ht="29.1" customHeight="1">
      <c r="A20" s="4" t="s">
        <v>7</v>
      </c>
      <c r="B20" s="88" t="s">
        <v>66</v>
      </c>
      <c r="C20" s="16" t="s">
        <v>54</v>
      </c>
      <c r="D20" s="1" t="s">
        <v>66</v>
      </c>
      <c r="E20" s="3">
        <v>70</v>
      </c>
      <c r="F20" s="24">
        <f t="shared" si="0"/>
        <v>67.5</v>
      </c>
      <c r="G20" s="29">
        <f t="shared" si="0"/>
        <v>0</v>
      </c>
    </row>
    <row r="21" spans="1:7" ht="29.1" customHeight="1" thickBot="1">
      <c r="A21" s="22" t="s">
        <v>8</v>
      </c>
      <c r="B21" s="1" t="s">
        <v>71</v>
      </c>
      <c r="C21" s="16" t="s">
        <v>42</v>
      </c>
      <c r="D21" s="1" t="s">
        <v>74</v>
      </c>
      <c r="E21" s="3">
        <v>64</v>
      </c>
      <c r="F21" s="25">
        <f t="shared" si="0"/>
        <v>45</v>
      </c>
      <c r="G21" s="30">
        <f t="shared" si="0"/>
        <v>0</v>
      </c>
    </row>
    <row r="22" spans="1:7" ht="29.1" customHeight="1" thickTop="1" thickBot="1">
      <c r="A22" s="154" t="s">
        <v>22</v>
      </c>
      <c r="B22" s="155"/>
      <c r="C22" s="155"/>
      <c r="D22" s="155"/>
      <c r="E22" s="156"/>
      <c r="F22" s="26">
        <f>SUM(F19:F21)</f>
        <v>245</v>
      </c>
      <c r="G22" s="26"/>
    </row>
    <row r="23" spans="1:7" ht="16.5" thickBot="1"/>
    <row r="24" spans="1:7" ht="23.25">
      <c r="A24" s="144" t="s">
        <v>29</v>
      </c>
      <c r="B24" s="145"/>
      <c r="C24" s="145"/>
      <c r="D24" s="145"/>
      <c r="E24" s="145"/>
      <c r="F24" s="146"/>
    </row>
    <row r="25" spans="1:7" ht="23.25">
      <c r="A25" s="63" t="s">
        <v>105</v>
      </c>
      <c r="B25" s="62" t="s">
        <v>75</v>
      </c>
      <c r="C25" s="62" t="s">
        <v>0</v>
      </c>
      <c r="D25" s="62" t="s">
        <v>3</v>
      </c>
      <c r="E25" s="62" t="s">
        <v>1</v>
      </c>
      <c r="F25" s="64" t="s">
        <v>107</v>
      </c>
    </row>
    <row r="26" spans="1:7" ht="23.25">
      <c r="A26" s="4"/>
      <c r="B26" s="87" t="s">
        <v>111</v>
      </c>
      <c r="C26" s="16" t="s">
        <v>83</v>
      </c>
      <c r="D26" s="1" t="s">
        <v>94</v>
      </c>
      <c r="E26" s="3">
        <v>73</v>
      </c>
      <c r="F26" s="164">
        <v>9</v>
      </c>
    </row>
    <row r="27" spans="1:7" ht="23.25">
      <c r="A27" s="4"/>
      <c r="B27" s="88" t="s">
        <v>66</v>
      </c>
      <c r="C27" s="16" t="s">
        <v>54</v>
      </c>
      <c r="D27" s="1" t="s">
        <v>66</v>
      </c>
      <c r="E27" s="3">
        <v>70</v>
      </c>
      <c r="F27" s="164">
        <v>7</v>
      </c>
    </row>
    <row r="28" spans="1:7" ht="23.25">
      <c r="A28" s="2"/>
      <c r="B28" s="1" t="s">
        <v>71</v>
      </c>
      <c r="C28" s="16" t="s">
        <v>42</v>
      </c>
      <c r="D28" s="1" t="s">
        <v>74</v>
      </c>
      <c r="E28" s="3">
        <v>64</v>
      </c>
      <c r="F28" s="164">
        <v>5</v>
      </c>
    </row>
    <row r="29" spans="1:7" ht="23.25">
      <c r="A29" s="4"/>
      <c r="B29" s="1" t="s">
        <v>64</v>
      </c>
      <c r="C29" s="16" t="s">
        <v>58</v>
      </c>
      <c r="D29" s="1" t="s">
        <v>64</v>
      </c>
      <c r="E29" s="3">
        <v>60</v>
      </c>
      <c r="F29" s="164">
        <v>3</v>
      </c>
    </row>
    <row r="30" spans="1:7" ht="23.25">
      <c r="A30" s="4"/>
      <c r="B30" s="1" t="s">
        <v>73</v>
      </c>
      <c r="C30" s="16" t="s">
        <v>47</v>
      </c>
      <c r="D30" s="1" t="s">
        <v>73</v>
      </c>
      <c r="E30" s="3">
        <v>60</v>
      </c>
      <c r="F30" s="164">
        <v>1</v>
      </c>
    </row>
    <row r="31" spans="1:7" ht="23.25">
      <c r="A31" s="4"/>
      <c r="B31" s="42"/>
      <c r="C31" s="42"/>
      <c r="D31" s="42"/>
      <c r="E31" s="42"/>
      <c r="F31" s="3"/>
    </row>
    <row r="32" spans="1:7" ht="23.25">
      <c r="A32" s="4"/>
      <c r="B32" s="42"/>
      <c r="C32" s="42"/>
      <c r="D32" s="42"/>
      <c r="E32" s="42"/>
      <c r="F32" s="3"/>
    </row>
    <row r="33" spans="1:6" ht="23.25">
      <c r="A33" s="4"/>
      <c r="B33" s="1"/>
      <c r="C33" s="16"/>
      <c r="D33" s="16"/>
      <c r="E33" s="1"/>
      <c r="F33" s="3"/>
    </row>
    <row r="34" spans="1:6" ht="24" thickBot="1">
      <c r="A34" s="5"/>
      <c r="B34" s="6"/>
      <c r="C34" s="36"/>
      <c r="D34" s="36"/>
      <c r="E34" s="6"/>
      <c r="F34" s="7"/>
    </row>
  </sheetData>
  <sortState ref="A26:F30">
    <sortCondition descending="1" ref="E26:E30"/>
  </sortState>
  <mergeCells count="6">
    <mergeCell ref="A24:F24"/>
    <mergeCell ref="A22:E22"/>
    <mergeCell ref="A1:E1"/>
    <mergeCell ref="G1:H1"/>
    <mergeCell ref="G9:H9"/>
    <mergeCell ref="G10:H10"/>
  </mergeCells>
  <pageMargins left="0.7" right="0.7" top="0.75" bottom="0.75" header="0.3" footer="0.3"/>
  <pageSetup scale="57" orientation="landscape" r:id="rId1"/>
  <headerFooter>
    <oddHeader>&amp;C&amp;"Calibri (Body)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5A7E2-6FE5-BB4D-9DB6-858E89CE82F6}">
  <sheetPr>
    <pageSetUpPr fitToPage="1"/>
  </sheetPr>
  <dimension ref="A1:H34"/>
  <sheetViews>
    <sheetView view="pageLayout" topLeftCell="A16" zoomScaleNormal="100" workbookViewId="0">
      <selection activeCell="F26" sqref="F26"/>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28</v>
      </c>
      <c r="B1" s="148"/>
      <c r="C1" s="148"/>
      <c r="D1" s="148"/>
      <c r="E1" s="149"/>
      <c r="F1" s="8"/>
      <c r="G1" s="150" t="s">
        <v>10</v>
      </c>
      <c r="H1" s="150"/>
    </row>
    <row r="2" spans="1:8" ht="29.1" customHeight="1">
      <c r="A2" s="9" t="s">
        <v>5</v>
      </c>
      <c r="B2" s="10" t="s">
        <v>75</v>
      </c>
      <c r="C2" s="10" t="s">
        <v>0</v>
      </c>
      <c r="D2" s="10" t="s">
        <v>3</v>
      </c>
      <c r="E2" s="11" t="s">
        <v>1</v>
      </c>
      <c r="G2" s="15" t="s">
        <v>11</v>
      </c>
      <c r="H2" s="20">
        <v>1</v>
      </c>
    </row>
    <row r="3" spans="1:8" ht="29.1" customHeight="1">
      <c r="A3" s="2">
        <v>1</v>
      </c>
      <c r="B3" s="66" t="s">
        <v>79</v>
      </c>
      <c r="C3" s="16" t="s">
        <v>44</v>
      </c>
      <c r="D3" s="1" t="s">
        <v>72</v>
      </c>
      <c r="E3" s="3">
        <v>65</v>
      </c>
      <c r="G3" s="15" t="s">
        <v>13</v>
      </c>
      <c r="H3" s="20">
        <v>75</v>
      </c>
    </row>
    <row r="4" spans="1:8" ht="29.1" customHeight="1">
      <c r="A4" s="4">
        <v>2</v>
      </c>
      <c r="B4" s="1"/>
      <c r="C4" s="1"/>
      <c r="D4" s="1"/>
      <c r="E4" s="3"/>
      <c r="G4" s="15" t="s">
        <v>15</v>
      </c>
      <c r="H4" s="20">
        <f>H2*H3</f>
        <v>75</v>
      </c>
    </row>
    <row r="5" spans="1:8" ht="29.1" customHeight="1">
      <c r="A5" s="4">
        <v>3</v>
      </c>
      <c r="B5" s="1"/>
      <c r="C5" s="1"/>
      <c r="D5" s="1"/>
      <c r="E5" s="3"/>
      <c r="G5" s="15" t="s">
        <v>16</v>
      </c>
      <c r="H5" s="20">
        <f>H2*50</f>
        <v>50</v>
      </c>
    </row>
    <row r="6" spans="1:8" ht="29.1" customHeight="1">
      <c r="A6" s="4">
        <v>4</v>
      </c>
      <c r="B6" s="1"/>
      <c r="C6" s="1"/>
      <c r="D6" s="1"/>
      <c r="E6" s="3"/>
      <c r="G6" s="15" t="s">
        <v>20</v>
      </c>
      <c r="H6" s="20">
        <f>H4-H5</f>
        <v>25</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25</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137</v>
      </c>
      <c r="H11" s="23">
        <f>H8</f>
        <v>25</v>
      </c>
    </row>
    <row r="12" spans="1:8" ht="29.1" customHeight="1">
      <c r="A12" s="4">
        <v>10</v>
      </c>
      <c r="B12" s="1"/>
      <c r="C12" s="1"/>
      <c r="D12" s="1"/>
      <c r="E12" s="3"/>
      <c r="G12" s="15"/>
      <c r="H12" s="23"/>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25</v>
      </c>
    </row>
    <row r="15" spans="1:8" ht="29.1" customHeight="1">
      <c r="A15" s="4">
        <v>13</v>
      </c>
      <c r="B15" s="1"/>
      <c r="C15" s="1"/>
      <c r="D15" s="1"/>
      <c r="E15" s="3"/>
    </row>
    <row r="16" spans="1:8" ht="15.95" customHeight="1"/>
    <row r="17" spans="1:6" ht="15.95" customHeight="1" thickBot="1"/>
    <row r="18" spans="1:6" ht="29.1" customHeight="1">
      <c r="A18" s="12" t="s">
        <v>2</v>
      </c>
      <c r="B18" s="13" t="s">
        <v>75</v>
      </c>
      <c r="C18" s="13" t="s">
        <v>0</v>
      </c>
      <c r="D18" s="13" t="s">
        <v>3</v>
      </c>
      <c r="E18" s="13" t="s">
        <v>1</v>
      </c>
      <c r="F18" s="14" t="s">
        <v>9</v>
      </c>
    </row>
    <row r="19" spans="1:6" ht="29.1" customHeight="1">
      <c r="A19" s="4" t="s">
        <v>106</v>
      </c>
      <c r="B19" s="66" t="s">
        <v>79</v>
      </c>
      <c r="C19" s="16" t="s">
        <v>44</v>
      </c>
      <c r="D19" s="1" t="s">
        <v>72</v>
      </c>
      <c r="E19" s="1">
        <v>65</v>
      </c>
      <c r="F19" s="24">
        <f>H11</f>
        <v>25</v>
      </c>
    </row>
    <row r="20" spans="1:6" ht="29.1" customHeight="1">
      <c r="A20" s="4" t="s">
        <v>7</v>
      </c>
      <c r="B20" s="16"/>
      <c r="C20" s="16"/>
      <c r="D20" s="16"/>
      <c r="E20" s="16"/>
      <c r="F20" s="24">
        <f>H12</f>
        <v>0</v>
      </c>
    </row>
    <row r="21" spans="1:6" ht="29.1" customHeight="1" thickBot="1">
      <c r="A21" s="22" t="s">
        <v>8</v>
      </c>
      <c r="B21" s="18"/>
      <c r="C21" s="18"/>
      <c r="D21" s="18"/>
      <c r="E21" s="18"/>
      <c r="F21" s="25">
        <f>H13</f>
        <v>0</v>
      </c>
    </row>
    <row r="22" spans="1:6" ht="29.1" customHeight="1" thickTop="1" thickBot="1">
      <c r="A22" s="157" t="s">
        <v>22</v>
      </c>
      <c r="B22" s="158"/>
      <c r="C22" s="158"/>
      <c r="D22" s="158"/>
      <c r="E22" s="159"/>
      <c r="F22" s="26">
        <f>SUM(F19:F21)</f>
        <v>25</v>
      </c>
    </row>
    <row r="23" spans="1:6" ht="16.5" thickBot="1"/>
    <row r="24" spans="1:6" ht="23.25">
      <c r="A24" s="144" t="s">
        <v>28</v>
      </c>
      <c r="B24" s="145"/>
      <c r="C24" s="145"/>
      <c r="D24" s="145"/>
      <c r="E24" s="145"/>
      <c r="F24" s="146"/>
    </row>
    <row r="25" spans="1:6" ht="23.25">
      <c r="A25" s="63" t="s">
        <v>105</v>
      </c>
      <c r="B25" s="62" t="s">
        <v>75</v>
      </c>
      <c r="C25" s="62" t="s">
        <v>0</v>
      </c>
      <c r="D25" s="62" t="s">
        <v>3</v>
      </c>
      <c r="E25" s="62" t="s">
        <v>1</v>
      </c>
      <c r="F25" s="64" t="s">
        <v>107</v>
      </c>
    </row>
    <row r="26" spans="1:6" ht="23.25">
      <c r="A26" s="2" t="s">
        <v>133</v>
      </c>
      <c r="B26" s="66" t="s">
        <v>79</v>
      </c>
      <c r="C26" s="16" t="s">
        <v>44</v>
      </c>
      <c r="D26" s="1" t="s">
        <v>72</v>
      </c>
      <c r="E26" s="1">
        <v>65</v>
      </c>
      <c r="F26" s="3">
        <v>1</v>
      </c>
    </row>
    <row r="27" spans="1:6" ht="23.25">
      <c r="A27" s="4"/>
      <c r="B27" s="65"/>
      <c r="C27" s="16"/>
      <c r="D27" s="1"/>
      <c r="E27" s="1"/>
      <c r="F27" s="3"/>
    </row>
    <row r="28" spans="1:6" ht="23.25">
      <c r="A28" s="4"/>
      <c r="B28" s="65"/>
      <c r="C28" s="16"/>
      <c r="D28" s="1"/>
      <c r="E28" s="1"/>
      <c r="F28" s="3"/>
    </row>
    <row r="29" spans="1:6" ht="23.25">
      <c r="A29" s="4"/>
      <c r="B29" s="1"/>
      <c r="C29" s="16"/>
      <c r="D29" s="1"/>
      <c r="E29" s="1"/>
      <c r="F29" s="3"/>
    </row>
    <row r="30" spans="1:6" ht="23.25">
      <c r="A30" s="4"/>
      <c r="B30" s="1"/>
      <c r="C30" s="16"/>
      <c r="D30" s="1"/>
      <c r="E30" s="1"/>
      <c r="F30" s="3"/>
    </row>
    <row r="31" spans="1:6" ht="23.25">
      <c r="A31" s="4"/>
      <c r="B31" s="1"/>
      <c r="C31" s="16"/>
      <c r="D31" s="1"/>
      <c r="E31" s="1"/>
      <c r="F31" s="3"/>
    </row>
    <row r="32" spans="1:6" ht="23.25">
      <c r="A32" s="4"/>
      <c r="B32" s="1"/>
      <c r="C32" s="16"/>
      <c r="D32" s="1"/>
      <c r="E32" s="1"/>
      <c r="F32" s="3"/>
    </row>
    <row r="33" spans="1:6" ht="23.25">
      <c r="A33" s="4"/>
      <c r="B33" s="1"/>
      <c r="C33" s="16"/>
      <c r="D33" s="16"/>
      <c r="E33" s="1"/>
      <c r="F33" s="3"/>
    </row>
    <row r="34" spans="1:6" ht="24" thickBot="1">
      <c r="A34" s="5"/>
      <c r="B34" s="6"/>
      <c r="C34" s="36"/>
      <c r="D34" s="36"/>
      <c r="E34" s="6"/>
      <c r="F34" s="7"/>
    </row>
  </sheetData>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3E10B-3D4F-7449-BB93-403BFA441286}">
  <sheetPr>
    <pageSetUpPr fitToPage="1"/>
  </sheetPr>
  <dimension ref="A1:H34"/>
  <sheetViews>
    <sheetView view="pageLayout" topLeftCell="A17" zoomScaleNormal="100" workbookViewId="0">
      <selection activeCell="F29" sqref="F29"/>
    </sheetView>
  </sheetViews>
  <sheetFormatPr defaultColWidth="11" defaultRowHeight="15.75"/>
  <cols>
    <col min="1" max="1" width="7.125" customWidth="1"/>
    <col min="2" max="2" width="29.375" customWidth="1"/>
    <col min="3" max="4" width="36.375" customWidth="1"/>
    <col min="5" max="5" width="11.875" customWidth="1"/>
    <col min="6" max="6" width="19.625" customWidth="1"/>
    <col min="7" max="8" width="23" customWidth="1"/>
  </cols>
  <sheetData>
    <row r="1" spans="1:8" ht="29.1" customHeight="1">
      <c r="A1" s="147" t="s">
        <v>30</v>
      </c>
      <c r="B1" s="148"/>
      <c r="C1" s="148"/>
      <c r="D1" s="148"/>
      <c r="E1" s="149"/>
      <c r="F1" s="8"/>
      <c r="G1" s="150" t="s">
        <v>10</v>
      </c>
      <c r="H1" s="150"/>
    </row>
    <row r="2" spans="1:8" ht="29.1" customHeight="1">
      <c r="A2" s="9" t="s">
        <v>5</v>
      </c>
      <c r="B2" s="10" t="s">
        <v>75</v>
      </c>
      <c r="C2" s="10" t="s">
        <v>0</v>
      </c>
      <c r="D2" s="10" t="s">
        <v>3</v>
      </c>
      <c r="E2" s="11" t="s">
        <v>1</v>
      </c>
      <c r="G2" s="15" t="s">
        <v>11</v>
      </c>
      <c r="H2" s="20">
        <v>3</v>
      </c>
    </row>
    <row r="3" spans="1:8" ht="29.1" customHeight="1">
      <c r="A3" s="2">
        <v>1</v>
      </c>
      <c r="B3" s="65" t="s">
        <v>80</v>
      </c>
      <c r="C3" s="16" t="s">
        <v>45</v>
      </c>
      <c r="D3" s="1" t="s">
        <v>68</v>
      </c>
      <c r="E3" s="3">
        <v>67</v>
      </c>
      <c r="G3" s="15" t="s">
        <v>13</v>
      </c>
      <c r="H3" s="20">
        <v>40</v>
      </c>
    </row>
    <row r="4" spans="1:8" ht="29.1" customHeight="1">
      <c r="A4" s="4">
        <v>2</v>
      </c>
      <c r="B4" s="65" t="s">
        <v>81</v>
      </c>
      <c r="C4" s="16" t="s">
        <v>44</v>
      </c>
      <c r="D4" s="1" t="s">
        <v>72</v>
      </c>
      <c r="E4" s="3">
        <v>72</v>
      </c>
      <c r="G4" s="15" t="s">
        <v>15</v>
      </c>
      <c r="H4" s="20">
        <f>H2*H3</f>
        <v>120</v>
      </c>
    </row>
    <row r="5" spans="1:8" ht="29.1" customHeight="1">
      <c r="A5" s="4">
        <v>3</v>
      </c>
      <c r="B5" s="65" t="s">
        <v>93</v>
      </c>
      <c r="C5" s="16" t="s">
        <v>48</v>
      </c>
      <c r="D5" s="1" t="s">
        <v>94</v>
      </c>
      <c r="E5" s="3">
        <v>74</v>
      </c>
      <c r="G5" s="15" t="s">
        <v>16</v>
      </c>
      <c r="H5" s="20">
        <f>H2*15</f>
        <v>45</v>
      </c>
    </row>
    <row r="6" spans="1:8" ht="29.1" customHeight="1">
      <c r="A6" s="4">
        <v>4</v>
      </c>
      <c r="B6" s="1"/>
      <c r="C6" s="1"/>
      <c r="D6" s="1"/>
      <c r="E6" s="3"/>
      <c r="G6" s="15" t="s">
        <v>20</v>
      </c>
      <c r="H6" s="20">
        <f>H4-H5</f>
        <v>75</v>
      </c>
    </row>
    <row r="7" spans="1:8" ht="29.1" customHeight="1" thickBot="1">
      <c r="A7" s="4">
        <v>5</v>
      </c>
      <c r="B7" s="1"/>
      <c r="C7" s="1"/>
      <c r="D7" s="1"/>
      <c r="E7" s="3"/>
      <c r="G7" s="17" t="s">
        <v>12</v>
      </c>
      <c r="H7" s="21">
        <v>0</v>
      </c>
    </row>
    <row r="8" spans="1:8" ht="29.1" customHeight="1" thickTop="1">
      <c r="A8" s="4">
        <v>6</v>
      </c>
      <c r="B8" s="1"/>
      <c r="C8" s="1"/>
      <c r="D8" s="1"/>
      <c r="E8" s="3"/>
      <c r="G8" s="19" t="s">
        <v>14</v>
      </c>
      <c r="H8" s="27">
        <f>SUM(H6:H7)</f>
        <v>75</v>
      </c>
    </row>
    <row r="9" spans="1:8" ht="29.1" customHeight="1">
      <c r="A9" s="4">
        <v>7</v>
      </c>
      <c r="B9" s="1"/>
      <c r="C9" s="1"/>
      <c r="D9" s="1"/>
      <c r="E9" s="3"/>
      <c r="G9" s="153"/>
      <c r="H9" s="153"/>
    </row>
    <row r="10" spans="1:8" ht="29.1" customHeight="1">
      <c r="A10" s="4">
        <v>8</v>
      </c>
      <c r="B10" s="1"/>
      <c r="C10" s="1"/>
      <c r="D10" s="1"/>
      <c r="E10" s="3"/>
      <c r="G10" s="151" t="s">
        <v>21</v>
      </c>
      <c r="H10" s="152"/>
    </row>
    <row r="11" spans="1:8" ht="29.1" customHeight="1">
      <c r="A11" s="4">
        <v>9</v>
      </c>
      <c r="B11" s="1"/>
      <c r="C11" s="1"/>
      <c r="D11" s="1"/>
      <c r="E11" s="3"/>
      <c r="G11" s="15" t="s">
        <v>134</v>
      </c>
      <c r="H11" s="23">
        <f>(H6*0.6)</f>
        <v>45</v>
      </c>
    </row>
    <row r="12" spans="1:8" ht="29.1" customHeight="1">
      <c r="A12" s="4">
        <v>10</v>
      </c>
      <c r="B12" s="1"/>
      <c r="C12" s="1"/>
      <c r="D12" s="1"/>
      <c r="E12" s="3"/>
      <c r="G12" s="15" t="s">
        <v>135</v>
      </c>
      <c r="H12" s="23">
        <f>(H6*0.4)</f>
        <v>30</v>
      </c>
    </row>
    <row r="13" spans="1:8" ht="29.1" customHeight="1" thickBot="1">
      <c r="A13" s="4">
        <v>11</v>
      </c>
      <c r="B13" s="1"/>
      <c r="C13" s="1"/>
      <c r="D13" s="1"/>
      <c r="E13" s="3"/>
      <c r="G13" s="17"/>
      <c r="H13" s="28"/>
    </row>
    <row r="14" spans="1:8" ht="29.1" customHeight="1" thickTop="1">
      <c r="A14" s="4">
        <v>12</v>
      </c>
      <c r="B14" s="1"/>
      <c r="C14" s="1"/>
      <c r="D14" s="1"/>
      <c r="E14" s="3"/>
      <c r="G14" s="19" t="s">
        <v>14</v>
      </c>
      <c r="H14" s="27">
        <f>SUM(H11:H13)</f>
        <v>75</v>
      </c>
    </row>
    <row r="15" spans="1:8" ht="29.1" customHeight="1" thickBot="1">
      <c r="A15" s="5">
        <v>13</v>
      </c>
      <c r="B15" s="6"/>
      <c r="C15" s="6"/>
      <c r="D15" s="6"/>
      <c r="E15" s="7"/>
    </row>
    <row r="16" spans="1:8" ht="15.95" customHeight="1"/>
    <row r="17" spans="1:7" ht="15.95" customHeight="1" thickBot="1"/>
    <row r="18" spans="1:7" ht="29.1" customHeight="1">
      <c r="A18" s="12" t="s">
        <v>2</v>
      </c>
      <c r="B18" s="13" t="s">
        <v>75</v>
      </c>
      <c r="C18" s="13" t="s">
        <v>0</v>
      </c>
      <c r="D18" s="13" t="s">
        <v>3</v>
      </c>
      <c r="E18" s="13" t="s">
        <v>1</v>
      </c>
      <c r="F18" s="14" t="s">
        <v>9</v>
      </c>
      <c r="G18" s="14" t="s">
        <v>24</v>
      </c>
    </row>
    <row r="19" spans="1:7" ht="29.1" customHeight="1">
      <c r="A19" s="4" t="s">
        <v>106</v>
      </c>
      <c r="B19" s="65" t="s">
        <v>93</v>
      </c>
      <c r="C19" s="16" t="s">
        <v>48</v>
      </c>
      <c r="D19" s="1" t="s">
        <v>94</v>
      </c>
      <c r="E19" s="1">
        <v>74</v>
      </c>
      <c r="F19" s="24">
        <f t="shared" ref="F19:G21" si="0">H11</f>
        <v>45</v>
      </c>
      <c r="G19" s="29">
        <f t="shared" si="0"/>
        <v>0</v>
      </c>
    </row>
    <row r="20" spans="1:7" ht="29.1" customHeight="1">
      <c r="A20" s="4" t="s">
        <v>7</v>
      </c>
      <c r="B20" s="65" t="s">
        <v>81</v>
      </c>
      <c r="C20" s="16" t="s">
        <v>44</v>
      </c>
      <c r="D20" s="1" t="s">
        <v>72</v>
      </c>
      <c r="E20" s="1">
        <v>72</v>
      </c>
      <c r="F20" s="24">
        <f t="shared" si="0"/>
        <v>30</v>
      </c>
      <c r="G20" s="29">
        <f t="shared" si="0"/>
        <v>0</v>
      </c>
    </row>
    <row r="21" spans="1:7" ht="29.1" customHeight="1" thickBot="1">
      <c r="A21" s="22"/>
      <c r="B21" s="65"/>
      <c r="C21" s="16"/>
      <c r="D21" s="1"/>
      <c r="E21" s="1"/>
      <c r="F21" s="25">
        <f t="shared" si="0"/>
        <v>0</v>
      </c>
      <c r="G21" s="30">
        <f t="shared" si="0"/>
        <v>0</v>
      </c>
    </row>
    <row r="22" spans="1:7" ht="29.1" customHeight="1" thickTop="1" thickBot="1">
      <c r="A22" s="157" t="s">
        <v>22</v>
      </c>
      <c r="B22" s="158"/>
      <c r="C22" s="158"/>
      <c r="D22" s="158"/>
      <c r="E22" s="159"/>
      <c r="F22" s="26">
        <f>SUM(F19:F21)</f>
        <v>75</v>
      </c>
      <c r="G22" s="26"/>
    </row>
    <row r="23" spans="1:7" ht="16.5" thickBot="1"/>
    <row r="24" spans="1:7" ht="23.25">
      <c r="A24" s="144" t="s">
        <v>30</v>
      </c>
      <c r="B24" s="145"/>
      <c r="C24" s="145"/>
      <c r="D24" s="145"/>
      <c r="E24" s="145"/>
      <c r="F24" s="146"/>
    </row>
    <row r="25" spans="1:7" ht="23.25">
      <c r="A25" s="63" t="s">
        <v>105</v>
      </c>
      <c r="B25" s="62" t="s">
        <v>75</v>
      </c>
      <c r="C25" s="62" t="s">
        <v>0</v>
      </c>
      <c r="D25" s="62" t="s">
        <v>3</v>
      </c>
      <c r="E25" s="62" t="s">
        <v>1</v>
      </c>
      <c r="F25" s="64" t="s">
        <v>107</v>
      </c>
    </row>
    <row r="26" spans="1:7" ht="23.25">
      <c r="A26" s="4"/>
      <c r="B26" s="65" t="s">
        <v>93</v>
      </c>
      <c r="C26" s="16" t="s">
        <v>48</v>
      </c>
      <c r="D26" s="1" t="s">
        <v>94</v>
      </c>
      <c r="E26" s="1">
        <v>74</v>
      </c>
      <c r="F26" s="3">
        <v>5</v>
      </c>
    </row>
    <row r="27" spans="1:7" ht="23.25">
      <c r="A27" s="4"/>
      <c r="B27" s="65" t="s">
        <v>81</v>
      </c>
      <c r="C27" s="16" t="s">
        <v>44</v>
      </c>
      <c r="D27" s="1" t="s">
        <v>72</v>
      </c>
      <c r="E27" s="1">
        <v>72</v>
      </c>
      <c r="F27" s="3">
        <v>3</v>
      </c>
    </row>
    <row r="28" spans="1:7" ht="23.25">
      <c r="A28" s="2"/>
      <c r="B28" s="65" t="s">
        <v>80</v>
      </c>
      <c r="C28" s="16" t="s">
        <v>45</v>
      </c>
      <c r="D28" s="1" t="s">
        <v>68</v>
      </c>
      <c r="E28" s="1">
        <v>67</v>
      </c>
      <c r="F28" s="3">
        <v>1</v>
      </c>
    </row>
    <row r="29" spans="1:7" ht="23.25">
      <c r="A29" s="4"/>
      <c r="B29" s="1"/>
      <c r="C29" s="16"/>
      <c r="D29" s="1"/>
      <c r="E29" s="1"/>
      <c r="F29" s="3"/>
    </row>
    <row r="30" spans="1:7" ht="23.25">
      <c r="A30" s="4"/>
      <c r="B30" s="1"/>
      <c r="C30" s="16"/>
      <c r="D30" s="1"/>
      <c r="E30" s="1"/>
      <c r="F30" s="3"/>
    </row>
    <row r="31" spans="1:7" ht="23.25">
      <c r="A31" s="4"/>
      <c r="B31" s="1"/>
      <c r="C31" s="16"/>
      <c r="D31" s="1"/>
      <c r="E31" s="1"/>
      <c r="F31" s="3"/>
    </row>
    <row r="32" spans="1:7" ht="23.25">
      <c r="A32" s="4"/>
      <c r="B32" s="1"/>
      <c r="C32" s="16"/>
      <c r="D32" s="1"/>
      <c r="E32" s="1"/>
      <c r="F32" s="3"/>
    </row>
    <row r="33" spans="1:6" ht="23.25">
      <c r="A33" s="4"/>
      <c r="B33" s="1"/>
      <c r="C33" s="16"/>
      <c r="D33" s="16"/>
      <c r="E33" s="1"/>
      <c r="F33" s="3"/>
    </row>
    <row r="34" spans="1:6" ht="24" thickBot="1">
      <c r="A34" s="5"/>
      <c r="B34" s="6"/>
      <c r="C34" s="36"/>
      <c r="D34" s="36"/>
      <c r="E34" s="6"/>
      <c r="F34" s="7"/>
    </row>
  </sheetData>
  <sortState ref="A26:F28">
    <sortCondition descending="1" ref="E26:E28"/>
  </sortState>
  <mergeCells count="6">
    <mergeCell ref="A24:F24"/>
    <mergeCell ref="A1:E1"/>
    <mergeCell ref="G1:H1"/>
    <mergeCell ref="G9:H9"/>
    <mergeCell ref="G10:H10"/>
    <mergeCell ref="A22:E22"/>
  </mergeCells>
  <pageMargins left="0.7" right="0.7" top="0.75" bottom="0.75" header="0.3" footer="0.3"/>
  <pageSetup scale="57" orientation="landscape" r:id="rId1"/>
  <headerFooter>
    <oddHeader>&amp;C&amp;"Calibri (Body)</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3351B-854E-F94D-9532-891E7C169AAE}">
  <sheetPr>
    <pageSetUpPr fitToPage="1"/>
  </sheetPr>
  <dimension ref="A1:G25"/>
  <sheetViews>
    <sheetView view="pageLayout" topLeftCell="A10" zoomScaleNormal="100" workbookViewId="0">
      <selection activeCell="D19" sqref="D19"/>
    </sheetView>
  </sheetViews>
  <sheetFormatPr defaultColWidth="11" defaultRowHeight="15.75"/>
  <cols>
    <col min="1" max="1" width="7.125" customWidth="1"/>
    <col min="2" max="2" width="18.875" customWidth="1"/>
    <col min="3" max="4" width="36.375" customWidth="1"/>
    <col min="5" max="5" width="12.125" customWidth="1"/>
    <col min="6" max="6" width="11.875" customWidth="1"/>
    <col min="7" max="7" width="19.625" customWidth="1"/>
    <col min="8" max="9" width="23" customWidth="1"/>
  </cols>
  <sheetData>
    <row r="1" spans="1:7" ht="29.1" customHeight="1">
      <c r="A1" s="147" t="s">
        <v>31</v>
      </c>
      <c r="B1" s="148"/>
      <c r="C1" s="148"/>
      <c r="D1" s="148"/>
      <c r="E1" s="149"/>
      <c r="F1" s="8"/>
      <c r="G1" s="8"/>
    </row>
    <row r="2" spans="1:7" ht="29.1" customHeight="1">
      <c r="A2" s="9" t="s">
        <v>5</v>
      </c>
      <c r="B2" s="10" t="s">
        <v>75</v>
      </c>
      <c r="C2" s="10" t="s">
        <v>0</v>
      </c>
      <c r="D2" s="10" t="s">
        <v>3</v>
      </c>
      <c r="E2" s="11" t="s">
        <v>1</v>
      </c>
    </row>
    <row r="3" spans="1:7" ht="29.1" customHeight="1">
      <c r="A3" s="2">
        <v>1</v>
      </c>
      <c r="B3" s="66" t="s">
        <v>79</v>
      </c>
      <c r="C3" s="16" t="s">
        <v>44</v>
      </c>
      <c r="D3" s="1" t="s">
        <v>72</v>
      </c>
      <c r="E3" s="3">
        <v>72</v>
      </c>
    </row>
    <row r="4" spans="1:7" ht="29.1" customHeight="1">
      <c r="A4" s="4">
        <v>2</v>
      </c>
      <c r="B4" s="42"/>
      <c r="C4" s="42"/>
      <c r="D4" s="1"/>
      <c r="E4" s="3"/>
    </row>
    <row r="5" spans="1:7" ht="29.1" customHeight="1">
      <c r="A5" s="4">
        <v>3</v>
      </c>
      <c r="B5" s="1"/>
      <c r="C5" s="1"/>
      <c r="D5" s="1"/>
      <c r="E5" s="3"/>
    </row>
    <row r="6" spans="1:7" ht="29.1" customHeight="1">
      <c r="A6" s="4">
        <v>4</v>
      </c>
      <c r="B6" s="1"/>
      <c r="C6" s="1"/>
      <c r="D6" s="1"/>
      <c r="E6" s="3"/>
    </row>
    <row r="7" spans="1:7" ht="29.1" customHeight="1">
      <c r="A7" s="4">
        <v>5</v>
      </c>
      <c r="B7" s="1"/>
      <c r="C7" s="1"/>
      <c r="D7" s="1"/>
      <c r="E7" s="3"/>
    </row>
    <row r="8" spans="1:7" ht="29.1" customHeight="1">
      <c r="A8" s="4">
        <v>6</v>
      </c>
      <c r="B8" s="1"/>
      <c r="C8" s="1"/>
      <c r="D8" s="1"/>
      <c r="E8" s="3"/>
    </row>
    <row r="9" spans="1:7" ht="29.1" customHeight="1">
      <c r="A9" s="4">
        <v>7</v>
      </c>
      <c r="B9" s="1"/>
      <c r="C9" s="1"/>
      <c r="D9" s="1"/>
      <c r="E9" s="3"/>
    </row>
    <row r="10" spans="1:7" ht="29.1" customHeight="1">
      <c r="A10" s="4">
        <v>8</v>
      </c>
      <c r="B10" s="1"/>
      <c r="C10" s="1"/>
      <c r="D10" s="1"/>
      <c r="E10" s="3"/>
    </row>
    <row r="11" spans="1:7" ht="29.1" customHeight="1">
      <c r="A11" s="4">
        <v>9</v>
      </c>
      <c r="B11" s="1"/>
      <c r="C11" s="1"/>
      <c r="D11" s="1"/>
      <c r="E11" s="3"/>
    </row>
    <row r="12" spans="1:7" ht="29.1" customHeight="1" thickBot="1">
      <c r="A12" s="5">
        <v>10</v>
      </c>
      <c r="B12" s="6"/>
      <c r="C12" s="6"/>
      <c r="D12" s="6"/>
      <c r="E12" s="7"/>
    </row>
    <row r="13" spans="1:7" ht="15.95" customHeight="1"/>
    <row r="14" spans="1:7" ht="15.95" customHeight="1" thickBot="1"/>
    <row r="15" spans="1:7" ht="51.95" customHeight="1">
      <c r="A15" s="31" t="s">
        <v>2</v>
      </c>
      <c r="B15" s="32" t="s">
        <v>75</v>
      </c>
      <c r="C15" s="32" t="s">
        <v>0</v>
      </c>
      <c r="D15" s="32" t="s">
        <v>3</v>
      </c>
      <c r="E15" s="32" t="s">
        <v>1</v>
      </c>
      <c r="F15" s="67" t="s">
        <v>32</v>
      </c>
    </row>
    <row r="16" spans="1:7" ht="29.1" customHeight="1">
      <c r="A16" s="2">
        <v>1</v>
      </c>
      <c r="B16" s="66" t="s">
        <v>79</v>
      </c>
      <c r="C16" s="16" t="s">
        <v>44</v>
      </c>
      <c r="D16" s="1" t="s">
        <v>72</v>
      </c>
      <c r="E16" s="3">
        <v>72</v>
      </c>
      <c r="F16" s="34">
        <v>1</v>
      </c>
    </row>
    <row r="17" spans="1:6" ht="29.1" customHeight="1">
      <c r="A17" s="4">
        <v>2</v>
      </c>
      <c r="B17" s="16"/>
      <c r="C17" s="16"/>
      <c r="D17" s="16"/>
      <c r="E17" s="16"/>
      <c r="F17" s="34"/>
    </row>
    <row r="18" spans="1:6" ht="29.1" customHeight="1">
      <c r="A18" s="4">
        <v>3</v>
      </c>
      <c r="B18" s="16"/>
      <c r="C18" s="16"/>
      <c r="D18" s="16"/>
      <c r="E18" s="16"/>
      <c r="F18" s="34"/>
    </row>
    <row r="19" spans="1:6" ht="23.25">
      <c r="A19" s="4">
        <v>4</v>
      </c>
      <c r="B19" s="16"/>
      <c r="C19" s="16"/>
      <c r="D19" s="16"/>
      <c r="E19" s="16"/>
      <c r="F19" s="34"/>
    </row>
    <row r="20" spans="1:6" ht="23.25">
      <c r="A20" s="4">
        <v>5</v>
      </c>
      <c r="B20" s="16"/>
      <c r="C20" s="16"/>
      <c r="D20" s="16"/>
      <c r="E20" s="16"/>
      <c r="F20" s="34"/>
    </row>
    <row r="21" spans="1:6" ht="23.25">
      <c r="A21" s="4">
        <v>6</v>
      </c>
      <c r="B21" s="16"/>
      <c r="C21" s="16"/>
      <c r="D21" s="16"/>
      <c r="E21" s="16"/>
      <c r="F21" s="34"/>
    </row>
    <row r="22" spans="1:6" ht="29.1" customHeight="1">
      <c r="A22" s="4">
        <v>7</v>
      </c>
      <c r="B22" s="16"/>
      <c r="C22" s="16"/>
      <c r="D22" s="16"/>
      <c r="E22" s="16"/>
      <c r="F22" s="34"/>
    </row>
    <row r="23" spans="1:6" ht="29.1" customHeight="1">
      <c r="A23" s="4">
        <v>8</v>
      </c>
      <c r="B23" s="16"/>
      <c r="C23" s="16"/>
      <c r="D23" s="16"/>
      <c r="E23" s="16"/>
      <c r="F23" s="34"/>
    </row>
    <row r="24" spans="1:6" ht="29.1" customHeight="1">
      <c r="A24" s="4">
        <v>9</v>
      </c>
      <c r="B24" s="16"/>
      <c r="C24" s="16"/>
      <c r="D24" s="16"/>
      <c r="E24" s="16"/>
      <c r="F24" s="34"/>
    </row>
    <row r="25" spans="1:6" ht="24" thickBot="1">
      <c r="A25" s="5">
        <v>10</v>
      </c>
      <c r="B25" s="36"/>
      <c r="C25" s="36"/>
      <c r="D25" s="36"/>
      <c r="E25" s="36"/>
      <c r="F25" s="68"/>
    </row>
  </sheetData>
  <mergeCells count="1">
    <mergeCell ref="A1:E1"/>
  </mergeCells>
  <pageMargins left="0.7" right="0.7" top="0.75" bottom="0.75" header="0.3" footer="0.3"/>
  <pageSetup scale="72" orientation="landscape" r:id="rId1"/>
  <headerFooter>
    <oddHeader>&amp;C&amp;"Calibri (Body)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Draw</vt:lpstr>
      <vt:lpstr>Open-C</vt:lpstr>
      <vt:lpstr>NP-C</vt:lpstr>
      <vt:lpstr>AM3500-C</vt:lpstr>
      <vt:lpstr>AM500-C</vt:lpstr>
      <vt:lpstr>RANCH</vt:lpstr>
      <vt:lpstr>NOV-C</vt:lpstr>
      <vt:lpstr>YOUTH-C</vt:lpstr>
      <vt:lpstr>BUCKLE</vt:lpstr>
      <vt:lpstr>NP-B</vt:lpstr>
      <vt:lpstr>AM-B</vt:lpstr>
      <vt:lpstr>NOV-B</vt:lpstr>
      <vt:lpstr>YOUTH-B</vt:lpstr>
      <vt:lpstr>AM-R</vt:lpstr>
      <vt:lpstr>YOUTH-R</vt:lpstr>
      <vt:lpstr>BARRELS-3D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Christine HI</cp:lastModifiedBy>
  <cp:lastPrinted>2019-03-27T00:22:10Z</cp:lastPrinted>
  <dcterms:created xsi:type="dcterms:W3CDTF">2019-03-16T06:25:42Z</dcterms:created>
  <dcterms:modified xsi:type="dcterms:W3CDTF">2019-03-31T17:59:17Z</dcterms:modified>
</cp:coreProperties>
</file>